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1990" windowHeight="13740" tabRatio="902"/>
  </bookViews>
  <sheets>
    <sheet name="Opći uvjeti" sheetId="59" r:id="rId1"/>
    <sheet name="1.Prometne površine" sheetId="60" r:id="rId2"/>
    <sheet name="2. Objekti visokogradnje" sheetId="61" r:id="rId3"/>
    <sheet name="3. Izmještanje i zaštita" sheetId="62" r:id="rId4"/>
    <sheet name="4. Elektroinstalacije" sheetId="63" r:id="rId5"/>
    <sheet name="5. Vodoopskrba i odvodnja" sheetId="64" r:id="rId6"/>
    <sheet name="6. Strojarske instalacije" sheetId="65" r:id="rId7"/>
    <sheet name="7. Prometna signalizacija" sheetId="66" r:id="rId8"/>
    <sheet name="8. Krajobraz" sheetId="67" r:id="rId9"/>
    <sheet name="9.Privremena organizacija" sheetId="68" r:id="rId10"/>
    <sheet name="10.Stabilizacija pokosa" sheetId="69" r:id="rId11"/>
    <sheet name="11.Pristupna prometnica" sheetId="70" r:id="rId12"/>
    <sheet name="Rekapitulacija" sheetId="71" r:id="rId13"/>
  </sheets>
  <externalReferences>
    <externalReference r:id="rId14"/>
    <externalReference r:id="rId15"/>
    <externalReference r:id="rId16"/>
    <externalReference r:id="rId17"/>
    <externalReference r:id="rId18"/>
    <externalReference r:id="rId19"/>
  </externalReferences>
  <definedNames>
    <definedName name="_xlnm._FilterDatabase" localSheetId="1" hidden="1">'1.Prometne površine'!$A$5:$I$261</definedName>
    <definedName name="_xlnm._FilterDatabase" localSheetId="10" hidden="1">'10.Stabilizacija pokosa'!$A$3:$I$223</definedName>
    <definedName name="_xlnm._FilterDatabase" localSheetId="11" hidden="1">'11.Pristupna prometnica'!$A$3:$H$117</definedName>
    <definedName name="_xlnm._FilterDatabase" localSheetId="2" hidden="1">'2. Objekti visokogradnje'!$A$7:$J$789</definedName>
    <definedName name="_xlnm._FilterDatabase" localSheetId="3" hidden="1">'3. Izmještanje i zaštita'!$A$5:$J$107</definedName>
    <definedName name="_xlnm._FilterDatabase" localSheetId="4" hidden="1">'4. Elektroinstalacije'!$A$7:$I$1378</definedName>
    <definedName name="_xlnm._FilterDatabase" localSheetId="5" hidden="1">'5. Vodoopskrba i odvodnja'!$A$7:$F$443</definedName>
    <definedName name="_xlnm._FilterDatabase" localSheetId="6" hidden="1">'6. Strojarske instalacije'!$A$7:$I$388</definedName>
    <definedName name="_xlnm._FilterDatabase" localSheetId="7" hidden="1">'7. Prometna signalizacija'!$A$5:$F$173</definedName>
    <definedName name="_xlnm._FilterDatabase" localSheetId="8" hidden="1">'8. Krajobraz'!$A$5:$I$63</definedName>
    <definedName name="_xlnm._FilterDatabase" localSheetId="9" hidden="1">'9.Privremena organizacija'!$A$7:$H$76</definedName>
    <definedName name="a">#REF!</definedName>
    <definedName name="BROD">#REF!</definedName>
    <definedName name="Copy_of_DA669E372">#REF!</definedName>
    <definedName name="d">#REF!</definedName>
    <definedName name="DALEKOVOD">#REF!</definedName>
    <definedName name="dd">#REF!</definedName>
    <definedName name="Gradec">#REF!</definedName>
    <definedName name="GRANIT">[1]FAKTORI!$B$4</definedName>
    <definedName name="GRANIT1">[1]FAKTORI!$B$5</definedName>
    <definedName name="HIDRA">[2]FAKTORI!$B$4</definedName>
    <definedName name="i">#REF!</definedName>
    <definedName name="ii">#REF!</definedName>
    <definedName name="is">#REF!</definedName>
    <definedName name="_xlnm.Print_Titles" localSheetId="1">'1.Prometne površine'!$1:$2</definedName>
    <definedName name="_xlnm.Print_Titles" localSheetId="10">'10.Stabilizacija pokosa'!$1:$2</definedName>
    <definedName name="_xlnm.Print_Titles" localSheetId="11">'11.Pristupna prometnica'!$1:$2</definedName>
    <definedName name="_xlnm.Print_Titles" localSheetId="2">'2. Objekti visokogradnje'!$1:$2</definedName>
    <definedName name="_xlnm.Print_Titles" localSheetId="3">'3. Izmještanje i zaštita'!$1:$2</definedName>
    <definedName name="_xlnm.Print_Titles" localSheetId="4">'4. Elektroinstalacije'!$1:$2</definedName>
    <definedName name="_xlnm.Print_Titles" localSheetId="5">'5. Vodoopskrba i odvodnja'!$1:$2</definedName>
    <definedName name="_xlnm.Print_Titles" localSheetId="6">'6. Strojarske instalacije'!$1:$2</definedName>
    <definedName name="_xlnm.Print_Titles" localSheetId="7">'7. Prometna signalizacija'!$1:$2</definedName>
    <definedName name="_xlnm.Print_Titles" localSheetId="8">'8. Krajobraz'!$1:$2</definedName>
    <definedName name="_xlnm.Print_Titles" localSheetId="9">'9.Privremena organizacija'!$1:$2</definedName>
    <definedName name="jm">#REF!</definedName>
    <definedName name="k">#REF!</definedName>
    <definedName name="krizanje">#REF!</definedName>
    <definedName name="l">#REF!</definedName>
    <definedName name="m">#REF!</definedName>
    <definedName name="n">#REF!</definedName>
    <definedName name="nnm">#REF!</definedName>
    <definedName name="o">#REF!</definedName>
    <definedName name="OLE_LINK2">#REF!</definedName>
    <definedName name="po">#REF!</definedName>
    <definedName name="_xlnm.Print_Area" localSheetId="1">'1.Prometne površine'!$A$1:$F$272</definedName>
    <definedName name="_xlnm.Print_Area" localSheetId="10">'10.Stabilizacija pokosa'!$A$1:$F$226</definedName>
    <definedName name="_xlnm.Print_Area" localSheetId="11">'11.Pristupna prometnica'!$A$1:$F$120</definedName>
    <definedName name="_xlnm.Print_Area" localSheetId="2">'2. Objekti visokogradnje'!$A$1:$F$808</definedName>
    <definedName name="_xlnm.Print_Area" localSheetId="3">'3. Izmještanje i zaštita'!$A$1:$F$118</definedName>
    <definedName name="_xlnm.Print_Area" localSheetId="4">'4. Elektroinstalacije'!$A$1:$F$1393</definedName>
    <definedName name="_xlnm.Print_Area" localSheetId="5">'5. Vodoopskrba i odvodnja'!$A$1:$F$463</definedName>
    <definedName name="_xlnm.Print_Area" localSheetId="6">'6. Strojarske instalacije'!$A$1:$F$402</definedName>
    <definedName name="_xlnm.Print_Area" localSheetId="7">'7. Prometna signalizacija'!$A$1:$F$183</definedName>
    <definedName name="_xlnm.Print_Area" localSheetId="8">'8. Krajobraz'!$A$1:$F$74</definedName>
    <definedName name="_xlnm.Print_Area" localSheetId="9">'9.Privremena organizacija'!$A$1:$F$85</definedName>
    <definedName name="_xlnm.Print_Area" localSheetId="12">Rekapitulacija!$A$1:$F$26</definedName>
    <definedName name="POPUST">[3]FAKTORI!$B$2</definedName>
    <definedName name="POPUST_2">[4]FAKTORI!$B$3</definedName>
    <definedName name="POSTO">[5]Rekapitulacija!$C$52</definedName>
    <definedName name="s">#REF!</definedName>
    <definedName name="st">#REF!</definedName>
    <definedName name="SWIETELSKY">[6]FAKTORI!$B$3</definedName>
    <definedName name="yx">#REF!</definedName>
    <definedName name="z">#REF!</definedName>
  </definedNames>
  <calcPr calcId="145621"/>
</workbook>
</file>

<file path=xl/calcChain.xml><?xml version="1.0" encoding="utf-8"?>
<calcChain xmlns="http://schemas.openxmlformats.org/spreadsheetml/2006/main">
  <c r="F508" i="63" l="1"/>
  <c r="F107" i="62" l="1"/>
  <c r="F117" i="70"/>
  <c r="F116" i="70"/>
  <c r="F110" i="70"/>
  <c r="F101" i="70"/>
  <c r="F96" i="70"/>
  <c r="F92" i="70"/>
  <c r="F88" i="70"/>
  <c r="F83" i="70"/>
  <c r="F78" i="70"/>
  <c r="F70" i="70"/>
  <c r="F65" i="70"/>
  <c r="F60" i="70"/>
  <c r="F55" i="70"/>
  <c r="F50" i="70"/>
  <c r="F45" i="70"/>
  <c r="F40" i="70"/>
  <c r="F35" i="70"/>
  <c r="F30" i="70"/>
  <c r="F28" i="70"/>
  <c r="F22" i="70"/>
  <c r="F16" i="70"/>
  <c r="F10" i="70"/>
  <c r="F9" i="70"/>
  <c r="F221" i="69"/>
  <c r="F217" i="69"/>
  <c r="F213" i="69"/>
  <c r="F209" i="69"/>
  <c r="F205" i="69"/>
  <c r="F201" i="69"/>
  <c r="F197" i="69"/>
  <c r="F193" i="69"/>
  <c r="F189" i="69"/>
  <c r="F185" i="69"/>
  <c r="F181" i="69"/>
  <c r="F175" i="69"/>
  <c r="F171" i="69"/>
  <c r="F167" i="69"/>
  <c r="F163" i="69"/>
  <c r="F158" i="69"/>
  <c r="F153" i="69"/>
  <c r="F148" i="69"/>
  <c r="F143" i="69"/>
  <c r="F138" i="69"/>
  <c r="F133" i="69"/>
  <c r="F126" i="69"/>
  <c r="F122" i="69"/>
  <c r="F118" i="69"/>
  <c r="F114" i="69"/>
  <c r="F110" i="69"/>
  <c r="F106" i="69"/>
  <c r="F104" i="69"/>
  <c r="F103" i="69"/>
  <c r="F95" i="69"/>
  <c r="F90" i="69"/>
  <c r="F85" i="69"/>
  <c r="F80" i="69"/>
  <c r="F75" i="69"/>
  <c r="F70" i="69"/>
  <c r="F65" i="69"/>
  <c r="F60" i="69"/>
  <c r="F55" i="69"/>
  <c r="F50" i="69"/>
  <c r="F45" i="69"/>
  <c r="F40" i="69"/>
  <c r="F35" i="69"/>
  <c r="F30" i="69"/>
  <c r="F28" i="69"/>
  <c r="F22" i="69"/>
  <c r="F16" i="69"/>
  <c r="F10" i="69"/>
  <c r="F9" i="69"/>
  <c r="F225" i="69" s="1"/>
  <c r="F76" i="68"/>
  <c r="F75" i="68"/>
  <c r="F70" i="68"/>
  <c r="F69" i="68"/>
  <c r="F68" i="68"/>
  <c r="F67" i="68"/>
  <c r="F66" i="68"/>
  <c r="F65" i="68"/>
  <c r="F64" i="68"/>
  <c r="F63" i="68"/>
  <c r="F58" i="68"/>
  <c r="F57" i="68"/>
  <c r="F56" i="68"/>
  <c r="F55" i="68"/>
  <c r="F50" i="68"/>
  <c r="F49" i="68"/>
  <c r="F31" i="68"/>
  <c r="F30" i="68"/>
  <c r="F24" i="68"/>
  <c r="F23" i="68"/>
  <c r="F22" i="68"/>
  <c r="F15" i="68"/>
  <c r="F14" i="68"/>
  <c r="F13" i="68"/>
  <c r="F12" i="68"/>
  <c r="F11" i="68"/>
  <c r="F10" i="68"/>
  <c r="F61" i="67"/>
  <c r="F57" i="67"/>
  <c r="F55" i="67"/>
  <c r="F39" i="67"/>
  <c r="F44" i="67" s="1"/>
  <c r="F70" i="67" s="1"/>
  <c r="F31" i="67"/>
  <c r="F27" i="67"/>
  <c r="F19" i="67"/>
  <c r="F15" i="67"/>
  <c r="F11" i="67"/>
  <c r="F7" i="67"/>
  <c r="F173" i="66"/>
  <c r="F167" i="66"/>
  <c r="F163" i="66"/>
  <c r="F159" i="66"/>
  <c r="F155" i="66"/>
  <c r="F150" i="66"/>
  <c r="F133" i="66"/>
  <c r="F131" i="66"/>
  <c r="F126" i="66"/>
  <c r="F125" i="66"/>
  <c r="F124" i="66"/>
  <c r="F113" i="66"/>
  <c r="F111" i="66"/>
  <c r="F110" i="66"/>
  <c r="F103" i="66"/>
  <c r="F101" i="66"/>
  <c r="F100" i="66"/>
  <c r="F94" i="66"/>
  <c r="F90" i="66"/>
  <c r="F88" i="66"/>
  <c r="F87" i="66"/>
  <c r="F86" i="66"/>
  <c r="F81" i="66"/>
  <c r="F69" i="66"/>
  <c r="F68" i="66"/>
  <c r="F67" i="66"/>
  <c r="F66" i="66"/>
  <c r="F65" i="66"/>
  <c r="F64" i="66"/>
  <c r="F63" i="66"/>
  <c r="F62" i="66"/>
  <c r="F61" i="66"/>
  <c r="F60" i="66"/>
  <c r="F59" i="66"/>
  <c r="F58" i="66"/>
  <c r="F54" i="66"/>
  <c r="F53" i="66"/>
  <c r="F52" i="66"/>
  <c r="F47" i="66"/>
  <c r="F42" i="66"/>
  <c r="F41" i="66"/>
  <c r="F40" i="66"/>
  <c r="F39" i="66"/>
  <c r="F38" i="66"/>
  <c r="F37" i="66"/>
  <c r="F36" i="66"/>
  <c r="F35" i="66"/>
  <c r="F34" i="66"/>
  <c r="F33" i="66"/>
  <c r="F32" i="66"/>
  <c r="F31" i="66"/>
  <c r="F30" i="66"/>
  <c r="F29" i="66"/>
  <c r="F24" i="66"/>
  <c r="F11" i="66"/>
  <c r="F12" i="66"/>
  <c r="F13" i="66"/>
  <c r="F14" i="66"/>
  <c r="F15" i="66"/>
  <c r="F16" i="66"/>
  <c r="F17" i="66"/>
  <c r="F18" i="66"/>
  <c r="F19" i="66"/>
  <c r="F10" i="66"/>
  <c r="F119" i="70" l="1"/>
  <c r="F13" i="71" s="1"/>
  <c r="F78" i="68"/>
  <c r="F82" i="68" s="1"/>
  <c r="F33" i="68"/>
  <c r="F38" i="68" s="1"/>
  <c r="F65" i="67"/>
  <c r="F71" i="67" s="1"/>
  <c r="F175" i="66"/>
  <c r="F180" i="66" s="1"/>
  <c r="F17" i="68"/>
  <c r="F36" i="68" s="1"/>
  <c r="F35" i="67"/>
  <c r="F69" i="67" s="1"/>
  <c r="F26" i="68"/>
  <c r="F37" i="68" s="1"/>
  <c r="F23" i="67"/>
  <c r="F68" i="67" s="1"/>
  <c r="F117" i="66"/>
  <c r="F140" i="66" s="1"/>
  <c r="F12" i="71"/>
  <c r="F137" i="66"/>
  <c r="F141" i="66" s="1"/>
  <c r="F71" i="66"/>
  <c r="F178" i="66" s="1"/>
  <c r="F386" i="65"/>
  <c r="F382" i="65"/>
  <c r="F380" i="65"/>
  <c r="F374" i="65"/>
  <c r="F358" i="65"/>
  <c r="F354" i="65"/>
  <c r="F350" i="65"/>
  <c r="F346" i="65"/>
  <c r="F344" i="65"/>
  <c r="F339" i="65"/>
  <c r="F334" i="65"/>
  <c r="F333" i="65"/>
  <c r="F328" i="65"/>
  <c r="F327" i="65"/>
  <c r="F322" i="65"/>
  <c r="F321" i="65"/>
  <c r="F316" i="65"/>
  <c r="F309" i="65"/>
  <c r="F296" i="65"/>
  <c r="F288" i="65"/>
  <c r="F284" i="65"/>
  <c r="F280" i="65"/>
  <c r="F276" i="65"/>
  <c r="F272" i="65"/>
  <c r="F268" i="65"/>
  <c r="F266" i="65"/>
  <c r="F265" i="65"/>
  <c r="F258" i="65"/>
  <c r="F256" i="65"/>
  <c r="F251" i="65"/>
  <c r="F250" i="65"/>
  <c r="F243" i="65"/>
  <c r="F225" i="65"/>
  <c r="F221" i="65"/>
  <c r="F219" i="65"/>
  <c r="F214" i="65"/>
  <c r="F209" i="65"/>
  <c r="F204" i="65"/>
  <c r="F199" i="65"/>
  <c r="F185" i="65"/>
  <c r="F178" i="65"/>
  <c r="F169" i="65"/>
  <c r="F174" i="65" s="1"/>
  <c r="F234" i="65" s="1"/>
  <c r="F161" i="65"/>
  <c r="F157" i="65"/>
  <c r="F153" i="65"/>
  <c r="F149" i="65"/>
  <c r="F145" i="65"/>
  <c r="F143" i="65"/>
  <c r="F136" i="65"/>
  <c r="F134" i="65"/>
  <c r="F129" i="65"/>
  <c r="F128" i="65"/>
  <c r="F121" i="65"/>
  <c r="F113" i="65"/>
  <c r="F109" i="65"/>
  <c r="F105" i="65"/>
  <c r="F101" i="65"/>
  <c r="F97" i="65"/>
  <c r="F93" i="65"/>
  <c r="F89" i="65"/>
  <c r="F87" i="65"/>
  <c r="F82" i="65"/>
  <c r="F77" i="65"/>
  <c r="F76" i="65"/>
  <c r="F75" i="65"/>
  <c r="F74" i="65"/>
  <c r="F73" i="65"/>
  <c r="F72" i="65"/>
  <c r="F71" i="65"/>
  <c r="F66" i="65"/>
  <c r="F65" i="65"/>
  <c r="F64" i="65"/>
  <c r="F56" i="65"/>
  <c r="F51" i="65"/>
  <c r="F46" i="65"/>
  <c r="F41" i="65"/>
  <c r="F25" i="65"/>
  <c r="F9" i="65"/>
  <c r="F46" i="64"/>
  <c r="F443" i="64"/>
  <c r="F438" i="64"/>
  <c r="F437" i="64"/>
  <c r="F432" i="64"/>
  <c r="F431" i="64"/>
  <c r="F430" i="64"/>
  <c r="F429" i="64"/>
  <c r="F428" i="64"/>
  <c r="F421" i="64"/>
  <c r="F417" i="64"/>
  <c r="F413" i="64"/>
  <c r="F409" i="64"/>
  <c r="F405" i="64"/>
  <c r="F397" i="64"/>
  <c r="F392" i="64"/>
  <c r="F391" i="64"/>
  <c r="F384" i="64"/>
  <c r="F380" i="64"/>
  <c r="F376" i="64"/>
  <c r="F372" i="64"/>
  <c r="F370" i="64"/>
  <c r="F365" i="64"/>
  <c r="F358" i="64"/>
  <c r="F354" i="64"/>
  <c r="F350" i="64"/>
  <c r="F346" i="64"/>
  <c r="F344" i="64"/>
  <c r="F343" i="64"/>
  <c r="F342" i="64"/>
  <c r="F341" i="64"/>
  <c r="F334" i="64"/>
  <c r="F330" i="64"/>
  <c r="F328" i="64"/>
  <c r="F327" i="64"/>
  <c r="F322" i="64"/>
  <c r="F321" i="64"/>
  <c r="F316" i="64"/>
  <c r="F311" i="64"/>
  <c r="F310" i="64"/>
  <c r="F309" i="64"/>
  <c r="F294" i="64"/>
  <c r="F290" i="64"/>
  <c r="F288" i="64"/>
  <c r="F287" i="64"/>
  <c r="F286" i="64"/>
  <c r="F281" i="64"/>
  <c r="F280" i="64"/>
  <c r="F279" i="64"/>
  <c r="F268" i="64"/>
  <c r="F264" i="64"/>
  <c r="F260" i="64"/>
  <c r="F256" i="64"/>
  <c r="F252" i="64"/>
  <c r="F250" i="64"/>
  <c r="F249" i="64"/>
  <c r="F243" i="64"/>
  <c r="F234" i="64"/>
  <c r="F233" i="64"/>
  <c r="F224" i="64"/>
  <c r="F220" i="64"/>
  <c r="F215" i="64"/>
  <c r="F199" i="64"/>
  <c r="F197" i="64"/>
  <c r="F191" i="64"/>
  <c r="F182" i="64"/>
  <c r="F181" i="64"/>
  <c r="F172" i="64"/>
  <c r="F167" i="64"/>
  <c r="F162" i="64"/>
  <c r="F145" i="64"/>
  <c r="F140" i="64"/>
  <c r="F135" i="64"/>
  <c r="F130" i="64"/>
  <c r="F125" i="64"/>
  <c r="F120" i="64"/>
  <c r="F118" i="64"/>
  <c r="F112" i="64"/>
  <c r="F101" i="64"/>
  <c r="F93" i="64"/>
  <c r="F85" i="64"/>
  <c r="F81" i="64"/>
  <c r="F77" i="64"/>
  <c r="F73" i="64"/>
  <c r="F71" i="64"/>
  <c r="F70" i="64"/>
  <c r="F69" i="64"/>
  <c r="F65" i="64"/>
  <c r="F56" i="64"/>
  <c r="F51" i="64"/>
  <c r="F44" i="64"/>
  <c r="F43" i="64"/>
  <c r="F35" i="64"/>
  <c r="F34" i="64"/>
  <c r="F33" i="64"/>
  <c r="F32" i="64"/>
  <c r="F23" i="64"/>
  <c r="F18" i="64"/>
  <c r="F13" i="64"/>
  <c r="F40" i="68" l="1"/>
  <c r="F81" i="68"/>
  <c r="F84" i="68" s="1"/>
  <c r="F11" i="71" s="1"/>
  <c r="F143" i="66"/>
  <c r="F179" i="66" s="1"/>
  <c r="F182" i="66" s="1"/>
  <c r="F9" i="71" s="1"/>
  <c r="F362" i="65"/>
  <c r="F366" i="65" s="1"/>
  <c r="F73" i="67"/>
  <c r="F10" i="71" s="1"/>
  <c r="F292" i="65"/>
  <c r="F365" i="65" s="1"/>
  <c r="F390" i="65"/>
  <c r="F393" i="65" s="1"/>
  <c r="F395" i="65" s="1"/>
  <c r="F400" i="65" s="1"/>
  <c r="F229" i="65"/>
  <c r="F235" i="65" s="1"/>
  <c r="F165" i="65"/>
  <c r="F233" i="65" s="1"/>
  <c r="F117" i="65"/>
  <c r="F232" i="65" s="1"/>
  <c r="F399" i="64"/>
  <c r="F89" i="64"/>
  <c r="F203" i="64"/>
  <c r="F460" i="64" s="1"/>
  <c r="F298" i="64"/>
  <c r="F445" i="64"/>
  <c r="F272" i="64"/>
  <c r="F150" i="64"/>
  <c r="F468" i="63"/>
  <c r="F423" i="63"/>
  <c r="F368" i="65" l="1"/>
  <c r="F399" i="65" s="1"/>
  <c r="F237" i="65"/>
  <c r="F398" i="65" s="1"/>
  <c r="F447" i="64"/>
  <c r="F452" i="64" s="1"/>
  <c r="F300" i="64"/>
  <c r="F451" i="64" s="1"/>
  <c r="F152" i="64"/>
  <c r="F459" i="64" s="1"/>
  <c r="F1374" i="63"/>
  <c r="F1372" i="63"/>
  <c r="F1371" i="63"/>
  <c r="F1370" i="63"/>
  <c r="F1369" i="63"/>
  <c r="F1364" i="63"/>
  <c r="F1363" i="63"/>
  <c r="F1358" i="63"/>
  <c r="F1354" i="63"/>
  <c r="F1350" i="63"/>
  <c r="F1346" i="63"/>
  <c r="F1342" i="63"/>
  <c r="F1338" i="63"/>
  <c r="F1334" i="63"/>
  <c r="F1330" i="63"/>
  <c r="F1326" i="63"/>
  <c r="F1322" i="63"/>
  <c r="F1318" i="63"/>
  <c r="F1314" i="63"/>
  <c r="F1310" i="63"/>
  <c r="F1306" i="63"/>
  <c r="F1296" i="63"/>
  <c r="F1300" i="63" s="1"/>
  <c r="F1287" i="63"/>
  <c r="F1285" i="63"/>
  <c r="F1283" i="63"/>
  <c r="F1282" i="63"/>
  <c r="F1281" i="63"/>
  <c r="F1278" i="63"/>
  <c r="F1277" i="63"/>
  <c r="F1276" i="63"/>
  <c r="F1271" i="63"/>
  <c r="F1270" i="63"/>
  <c r="F1269" i="63"/>
  <c r="F1268" i="63"/>
  <c r="F1263" i="63"/>
  <c r="F1262" i="63"/>
  <c r="F1261" i="63"/>
  <c r="F1260" i="63"/>
  <c r="F1259" i="63"/>
  <c r="F1253" i="63"/>
  <c r="F1252" i="63"/>
  <c r="F1251" i="63"/>
  <c r="F1250" i="63"/>
  <c r="F1249" i="63"/>
  <c r="F1248" i="63"/>
  <c r="F1247" i="63"/>
  <c r="F1246" i="63"/>
  <c r="F1241" i="63"/>
  <c r="F1240" i="63"/>
  <c r="F1239" i="63"/>
  <c r="F1238" i="63"/>
  <c r="F1237" i="63"/>
  <c r="F1236" i="63"/>
  <c r="F1235" i="63"/>
  <c r="F1229" i="63"/>
  <c r="F1225" i="63"/>
  <c r="F1217" i="63"/>
  <c r="F1215" i="63"/>
  <c r="F1214" i="63"/>
  <c r="F1209" i="63"/>
  <c r="F1208" i="63"/>
  <c r="F1207" i="63"/>
  <c r="F1198" i="63"/>
  <c r="F1197" i="63"/>
  <c r="F1196" i="63"/>
  <c r="F1195" i="63"/>
  <c r="F1188" i="63"/>
  <c r="F1183" i="63"/>
  <c r="F1178" i="63"/>
  <c r="F1173" i="63"/>
  <c r="F1168" i="63"/>
  <c r="F1163" i="63"/>
  <c r="F1162" i="63"/>
  <c r="F1157" i="63"/>
  <c r="F1143" i="63"/>
  <c r="F1141" i="63"/>
  <c r="F1139" i="63"/>
  <c r="F1137" i="63"/>
  <c r="F1135" i="63"/>
  <c r="F1133" i="63"/>
  <c r="F1130" i="63"/>
  <c r="F1126" i="63"/>
  <c r="F1122" i="63"/>
  <c r="F1118" i="63"/>
  <c r="F1114" i="63"/>
  <c r="F1110" i="63"/>
  <c r="F1106" i="63"/>
  <c r="F1102" i="63"/>
  <c r="F1098" i="63"/>
  <c r="F1094" i="63"/>
  <c r="F1092" i="63"/>
  <c r="F1081" i="63"/>
  <c r="F1077" i="63"/>
  <c r="F1073" i="63"/>
  <c r="F1071" i="63"/>
  <c r="F1070" i="63"/>
  <c r="F1065" i="63"/>
  <c r="F1064" i="63"/>
  <c r="F1057" i="63"/>
  <c r="F1055" i="63"/>
  <c r="F1050" i="63"/>
  <c r="F1049" i="63"/>
  <c r="F1048" i="63"/>
  <c r="F1047" i="63"/>
  <c r="F1046" i="63"/>
  <c r="F1045" i="63"/>
  <c r="F1044" i="63"/>
  <c r="F1040" i="63"/>
  <c r="F1039" i="63"/>
  <c r="F1038" i="63"/>
  <c r="F1037" i="63"/>
  <c r="F1036" i="63"/>
  <c r="F1035" i="63"/>
  <c r="F1034" i="63"/>
  <c r="F1033" i="63"/>
  <c r="F1032" i="63"/>
  <c r="F1031" i="63"/>
  <c r="F1030" i="63"/>
  <c r="F1029" i="63"/>
  <c r="F1028" i="63"/>
  <c r="F1016" i="63"/>
  <c r="F1012" i="63"/>
  <c r="F1008" i="63"/>
  <c r="F1004" i="63"/>
  <c r="F1000" i="63"/>
  <c r="F998" i="63"/>
  <c r="F997" i="63"/>
  <c r="F990" i="63"/>
  <c r="F985" i="63"/>
  <c r="F983" i="63"/>
  <c r="F972" i="63"/>
  <c r="F968" i="63"/>
  <c r="F966" i="63"/>
  <c r="F965" i="63"/>
  <c r="F957" i="63"/>
  <c r="F952" i="63"/>
  <c r="F947" i="63"/>
  <c r="F943" i="63"/>
  <c r="F939" i="63"/>
  <c r="F925" i="63"/>
  <c r="F923" i="63"/>
  <c r="F921" i="63"/>
  <c r="F919" i="63"/>
  <c r="F917" i="63"/>
  <c r="F915" i="63"/>
  <c r="F913" i="63"/>
  <c r="F908" i="63"/>
  <c r="F902" i="63"/>
  <c r="F891" i="63"/>
  <c r="F879" i="63"/>
  <c r="F873" i="63"/>
  <c r="F869" i="63"/>
  <c r="F867" i="63"/>
  <c r="F862" i="63"/>
  <c r="F861" i="63"/>
  <c r="F860" i="63"/>
  <c r="F853" i="63"/>
  <c r="F850" i="63"/>
  <c r="F845" i="63"/>
  <c r="F842" i="63"/>
  <c r="F840" i="63"/>
  <c r="F839" i="63"/>
  <c r="F838" i="63"/>
  <c r="F833" i="63"/>
  <c r="F832" i="63"/>
  <c r="F831" i="63"/>
  <c r="F826" i="63"/>
  <c r="F825" i="63"/>
  <c r="F820" i="63"/>
  <c r="F819" i="63"/>
  <c r="F818" i="63"/>
  <c r="F817" i="63"/>
  <c r="F811" i="63"/>
  <c r="F810" i="63"/>
  <c r="F809" i="63"/>
  <c r="F808" i="63"/>
  <c r="F807" i="63"/>
  <c r="F806" i="63"/>
  <c r="F805" i="63"/>
  <c r="F804" i="63"/>
  <c r="F803" i="63"/>
  <c r="F802" i="63"/>
  <c r="F801" i="63"/>
  <c r="F800" i="63"/>
  <c r="F799" i="63"/>
  <c r="F798" i="63"/>
  <c r="F797" i="63"/>
  <c r="F796" i="63"/>
  <c r="F795" i="63"/>
  <c r="F794" i="63"/>
  <c r="F792" i="63"/>
  <c r="F791" i="63"/>
  <c r="F790" i="63"/>
  <c r="F782" i="63"/>
  <c r="F777" i="63"/>
  <c r="F773" i="63"/>
  <c r="F769" i="63"/>
  <c r="F768" i="63"/>
  <c r="F767" i="63"/>
  <c r="F766" i="63"/>
  <c r="F765" i="63"/>
  <c r="F764" i="63"/>
  <c r="F763" i="63"/>
  <c r="F762" i="63"/>
  <c r="F761" i="63"/>
  <c r="F760" i="63"/>
  <c r="F753" i="63"/>
  <c r="F751" i="63"/>
  <c r="F750" i="63"/>
  <c r="F749" i="63"/>
  <c r="F742" i="63"/>
  <c r="F740" i="63"/>
  <c r="F739" i="63"/>
  <c r="F738" i="63"/>
  <c r="F731" i="63"/>
  <c r="F729" i="63"/>
  <c r="F728" i="63"/>
  <c r="F721" i="63"/>
  <c r="F715" i="63"/>
  <c r="F711" i="63"/>
  <c r="F690" i="63"/>
  <c r="F669" i="63"/>
  <c r="F667" i="63"/>
  <c r="F666" i="63"/>
  <c r="F662" i="63"/>
  <c r="F659" i="63"/>
  <c r="F656" i="63"/>
  <c r="F653" i="63"/>
  <c r="F648" i="63"/>
  <c r="F644" i="63"/>
  <c r="F640" i="63"/>
  <c r="F636" i="63"/>
  <c r="F632" i="63"/>
  <c r="F628" i="63"/>
  <c r="F624" i="63"/>
  <c r="F620" i="63"/>
  <c r="F616" i="63"/>
  <c r="F615" i="63"/>
  <c r="F614" i="63"/>
  <c r="F613" i="63"/>
  <c r="F612" i="63"/>
  <c r="F611" i="63"/>
  <c r="F610" i="63"/>
  <c r="F609" i="63"/>
  <c r="F604" i="63"/>
  <c r="F599" i="63"/>
  <c r="F594" i="63"/>
  <c r="F593" i="63"/>
  <c r="F592" i="63"/>
  <c r="F591" i="63"/>
  <c r="F590" i="63"/>
  <c r="F585" i="63"/>
  <c r="F584" i="63"/>
  <c r="F583" i="63"/>
  <c r="F582" i="63"/>
  <c r="F575" i="63"/>
  <c r="F571" i="63"/>
  <c r="F569" i="63"/>
  <c r="F568" i="63"/>
  <c r="F567" i="63"/>
  <c r="F566" i="63"/>
  <c r="F565" i="63"/>
  <c r="F564" i="63"/>
  <c r="F563" i="63"/>
  <c r="F562" i="63"/>
  <c r="F561" i="63"/>
  <c r="F555" i="63"/>
  <c r="F554" i="63"/>
  <c r="F553" i="63"/>
  <c r="F552" i="63"/>
  <c r="F551" i="63"/>
  <c r="F550" i="63"/>
  <c r="F549" i="63"/>
  <c r="F548" i="63"/>
  <c r="F547" i="63"/>
  <c r="F546" i="63"/>
  <c r="F545" i="63"/>
  <c r="F544" i="63"/>
  <c r="F542" i="63"/>
  <c r="F541" i="63"/>
  <c r="F540" i="63"/>
  <c r="F539" i="63"/>
  <c r="F538" i="63"/>
  <c r="F537" i="63"/>
  <c r="F536" i="63"/>
  <c r="F535" i="63"/>
  <c r="F534" i="63"/>
  <c r="F533" i="63"/>
  <c r="F532" i="63"/>
  <c r="F531" i="63"/>
  <c r="F530" i="63"/>
  <c r="F529" i="63"/>
  <c r="F528" i="63"/>
  <c r="F526" i="63"/>
  <c r="F525" i="63"/>
  <c r="F524" i="63"/>
  <c r="F518" i="63"/>
  <c r="F517" i="63"/>
  <c r="F516" i="63"/>
  <c r="F515" i="63"/>
  <c r="F514" i="63"/>
  <c r="F513" i="63"/>
  <c r="F512" i="63"/>
  <c r="F511" i="63"/>
  <c r="F510" i="63"/>
  <c r="F509" i="63"/>
  <c r="F506" i="63"/>
  <c r="F505" i="63"/>
  <c r="F504" i="63"/>
  <c r="F503" i="63"/>
  <c r="F502" i="63"/>
  <c r="F501" i="63"/>
  <c r="F500" i="63"/>
  <c r="F499" i="63"/>
  <c r="F498" i="63"/>
  <c r="F497" i="63"/>
  <c r="F496" i="63"/>
  <c r="F495" i="63"/>
  <c r="F494" i="63"/>
  <c r="F493" i="63"/>
  <c r="F491" i="63"/>
  <c r="F490" i="63"/>
  <c r="F489" i="63"/>
  <c r="F483" i="63"/>
  <c r="F482" i="63"/>
  <c r="F481" i="63"/>
  <c r="F480" i="63"/>
  <c r="F479" i="63"/>
  <c r="F478" i="63"/>
  <c r="F477" i="63"/>
  <c r="F476" i="63"/>
  <c r="F475" i="63"/>
  <c r="F474" i="63"/>
  <c r="F473" i="63"/>
  <c r="F472" i="63"/>
  <c r="F471" i="63"/>
  <c r="F470" i="63"/>
  <c r="F469" i="63"/>
  <c r="F467" i="63"/>
  <c r="F466" i="63"/>
  <c r="F465" i="63"/>
  <c r="F464" i="63"/>
  <c r="F463" i="63"/>
  <c r="F462" i="63"/>
  <c r="F461" i="63"/>
  <c r="F460" i="63"/>
  <c r="F459" i="63"/>
  <c r="F458" i="63"/>
  <c r="F457" i="63"/>
  <c r="F456" i="63"/>
  <c r="F455" i="63"/>
  <c r="F454" i="63"/>
  <c r="F453" i="63"/>
  <c r="F452" i="63"/>
  <c r="F451" i="63"/>
  <c r="F450" i="63"/>
  <c r="F449" i="63"/>
  <c r="F448" i="63"/>
  <c r="F447" i="63"/>
  <c r="F446" i="63"/>
  <c r="F445" i="63"/>
  <c r="F444" i="63"/>
  <c r="F443" i="63"/>
  <c r="F442" i="63"/>
  <c r="F441" i="63"/>
  <c r="F440" i="63"/>
  <c r="F438" i="63"/>
  <c r="F419" i="63"/>
  <c r="F418" i="63"/>
  <c r="F417" i="63"/>
  <c r="F416" i="63"/>
  <c r="F415" i="63"/>
  <c r="F414" i="63"/>
  <c r="F408" i="63"/>
  <c r="F404" i="63"/>
  <c r="F402" i="63"/>
  <c r="F401" i="63"/>
  <c r="F395" i="63"/>
  <c r="F391" i="63"/>
  <c r="F387" i="63"/>
  <c r="F385" i="63"/>
  <c r="F384" i="63"/>
  <c r="F383" i="63"/>
  <c r="F379" i="63"/>
  <c r="F378" i="63"/>
  <c r="F371" i="63"/>
  <c r="F369" i="63"/>
  <c r="F368" i="63"/>
  <c r="F367" i="63"/>
  <c r="F366" i="63"/>
  <c r="F360" i="63"/>
  <c r="F359" i="63"/>
  <c r="F358" i="63"/>
  <c r="F357" i="63"/>
  <c r="F356" i="63"/>
  <c r="F355" i="63"/>
  <c r="F354" i="63"/>
  <c r="F353" i="63"/>
  <c r="F352" i="63"/>
  <c r="F351" i="63"/>
  <c r="F350" i="63"/>
  <c r="F349" i="63"/>
  <c r="F348" i="63"/>
  <c r="F347" i="63"/>
  <c r="F346" i="63"/>
  <c r="F344" i="63"/>
  <c r="F334" i="63"/>
  <c r="F331" i="63"/>
  <c r="F330" i="63"/>
  <c r="F329" i="63"/>
  <c r="F328" i="63"/>
  <c r="F327" i="63"/>
  <c r="F326" i="63"/>
  <c r="F320" i="63"/>
  <c r="F316" i="63"/>
  <c r="F314" i="63"/>
  <c r="F313" i="63"/>
  <c r="F307" i="63"/>
  <c r="F303" i="63"/>
  <c r="F299" i="63"/>
  <c r="F297" i="63"/>
  <c r="F296" i="63"/>
  <c r="F295" i="63"/>
  <c r="F291" i="63"/>
  <c r="F290" i="63"/>
  <c r="F283" i="63"/>
  <c r="F281" i="63"/>
  <c r="F280" i="63"/>
  <c r="F279" i="63"/>
  <c r="F278" i="63"/>
  <c r="F272" i="63"/>
  <c r="F271" i="63"/>
  <c r="F270" i="63"/>
  <c r="F269" i="63"/>
  <c r="F267" i="63"/>
  <c r="F266" i="63"/>
  <c r="F265" i="63"/>
  <c r="F264" i="63"/>
  <c r="F263" i="63"/>
  <c r="F262" i="63"/>
  <c r="F261" i="63"/>
  <c r="F260" i="63"/>
  <c r="F259" i="63"/>
  <c r="F258" i="63"/>
  <c r="F256" i="63"/>
  <c r="F245" i="63"/>
  <c r="F241" i="63"/>
  <c r="F237" i="63"/>
  <c r="F233" i="63"/>
  <c r="F231" i="63"/>
  <c r="F230" i="63"/>
  <c r="F229" i="63"/>
  <c r="F222" i="63"/>
  <c r="F220" i="63"/>
  <c r="F219" i="63"/>
  <c r="F218" i="63"/>
  <c r="F217" i="63"/>
  <c r="F216" i="63"/>
  <c r="F210" i="63"/>
  <c r="F209" i="63"/>
  <c r="F208" i="63"/>
  <c r="F207" i="63"/>
  <c r="F206" i="63"/>
  <c r="F201" i="63"/>
  <c r="F200" i="63"/>
  <c r="F199" i="63"/>
  <c r="F198" i="63"/>
  <c r="F197" i="63"/>
  <c r="F196" i="63"/>
  <c r="F195" i="63"/>
  <c r="F194" i="63"/>
  <c r="F193" i="63"/>
  <c r="F192" i="63"/>
  <c r="F191" i="63"/>
  <c r="F190" i="63"/>
  <c r="F189" i="63"/>
  <c r="F188" i="63"/>
  <c r="F187" i="63"/>
  <c r="F186" i="63"/>
  <c r="F185" i="63"/>
  <c r="F184" i="63"/>
  <c r="F183" i="63"/>
  <c r="F182" i="63"/>
  <c r="F181" i="63"/>
  <c r="F180" i="63"/>
  <c r="F179" i="63"/>
  <c r="F178" i="63"/>
  <c r="F177" i="63"/>
  <c r="F176" i="63"/>
  <c r="F174" i="63"/>
  <c r="F173" i="63"/>
  <c r="F172" i="63"/>
  <c r="F171" i="63"/>
  <c r="F170" i="63"/>
  <c r="F169" i="63"/>
  <c r="F168" i="63"/>
  <c r="F167" i="63"/>
  <c r="F166" i="63"/>
  <c r="F153" i="63"/>
  <c r="F130" i="63"/>
  <c r="F128" i="63"/>
  <c r="F127" i="63"/>
  <c r="F126" i="63"/>
  <c r="F125" i="63"/>
  <c r="F124" i="63"/>
  <c r="F123" i="63"/>
  <c r="F122" i="63"/>
  <c r="F121" i="63"/>
  <c r="F120" i="63"/>
  <c r="F119" i="63"/>
  <c r="F118" i="63"/>
  <c r="F117" i="63"/>
  <c r="F111" i="63"/>
  <c r="F110" i="63"/>
  <c r="F109" i="63"/>
  <c r="F108" i="63"/>
  <c r="F107" i="63"/>
  <c r="F106" i="63"/>
  <c r="F105" i="63"/>
  <c r="F104" i="63"/>
  <c r="F103" i="63"/>
  <c r="F102" i="63"/>
  <c r="F101" i="63"/>
  <c r="F99" i="63"/>
  <c r="F98" i="63"/>
  <c r="F97" i="63"/>
  <c r="F96" i="63"/>
  <c r="F95" i="63"/>
  <c r="F89" i="63"/>
  <c r="F88" i="63"/>
  <c r="F87" i="63"/>
  <c r="F86" i="63"/>
  <c r="F85" i="63"/>
  <c r="F84" i="63"/>
  <c r="F83" i="63"/>
  <c r="F82" i="63"/>
  <c r="F81" i="63"/>
  <c r="F79" i="63"/>
  <c r="F78" i="63"/>
  <c r="F77" i="63"/>
  <c r="F75" i="63"/>
  <c r="F64" i="63"/>
  <c r="F59" i="63"/>
  <c r="F57" i="63"/>
  <c r="F56" i="63"/>
  <c r="F55" i="63"/>
  <c r="F48" i="63"/>
  <c r="F44" i="63"/>
  <c r="F39" i="63"/>
  <c r="F34" i="63"/>
  <c r="F30" i="63"/>
  <c r="F26" i="63"/>
  <c r="F25" i="63"/>
  <c r="F24" i="63"/>
  <c r="F23" i="63"/>
  <c r="F18" i="63"/>
  <c r="F9" i="63"/>
  <c r="F104" i="62"/>
  <c r="F103" i="62"/>
  <c r="F102" i="62"/>
  <c r="F101" i="62"/>
  <c r="F100" i="62"/>
  <c r="F99" i="62"/>
  <c r="F98" i="62"/>
  <c r="F94" i="62"/>
  <c r="F93" i="62"/>
  <c r="F88" i="62"/>
  <c r="F87" i="62"/>
  <c r="F76" i="62"/>
  <c r="F71" i="62"/>
  <c r="F66" i="62"/>
  <c r="F61" i="62"/>
  <c r="F56" i="62"/>
  <c r="F55" i="62"/>
  <c r="F50" i="62"/>
  <c r="F42" i="62"/>
  <c r="F37" i="62"/>
  <c r="F27" i="62"/>
  <c r="F19" i="62"/>
  <c r="F14" i="62"/>
  <c r="F9" i="62"/>
  <c r="F787" i="61"/>
  <c r="F783" i="61"/>
  <c r="F779" i="61"/>
  <c r="F775" i="61"/>
  <c r="F771" i="61"/>
  <c r="F767" i="61"/>
  <c r="F763" i="61"/>
  <c r="F758" i="61"/>
  <c r="F754" i="61"/>
  <c r="F749" i="61"/>
  <c r="F747" i="61"/>
  <c r="F746" i="61"/>
  <c r="F739" i="61"/>
  <c r="F735" i="61"/>
  <c r="F731" i="61"/>
  <c r="F727" i="61"/>
  <c r="F719" i="61"/>
  <c r="F709" i="61"/>
  <c r="F705" i="61"/>
  <c r="F701" i="61"/>
  <c r="F697" i="61"/>
  <c r="F693" i="61"/>
  <c r="F689" i="61"/>
  <c r="F685" i="61"/>
  <c r="F680" i="61"/>
  <c r="F676" i="61"/>
  <c r="F671" i="61"/>
  <c r="F669" i="61"/>
  <c r="F668" i="61"/>
  <c r="F661" i="61"/>
  <c r="F657" i="61"/>
  <c r="F653" i="61"/>
  <c r="F649" i="61"/>
  <c r="F641" i="61"/>
  <c r="F622" i="61"/>
  <c r="F618" i="61"/>
  <c r="F614" i="61"/>
  <c r="F612" i="61"/>
  <c r="F611" i="61"/>
  <c r="F604" i="61"/>
  <c r="F600" i="61"/>
  <c r="F596" i="61"/>
  <c r="F592" i="61"/>
  <c r="F588" i="61"/>
  <c r="F582" i="61"/>
  <c r="F581" i="61"/>
  <c r="F568" i="61"/>
  <c r="F573" i="61" s="1"/>
  <c r="F631" i="61" s="1"/>
  <c r="F560" i="61"/>
  <c r="F555" i="61"/>
  <c r="F550" i="61"/>
  <c r="F541" i="61"/>
  <c r="F539" i="61"/>
  <c r="F402" i="65" l="1"/>
  <c r="F8" i="71" s="1"/>
  <c r="F791" i="61"/>
  <c r="E793" i="61" s="1"/>
  <c r="F713" i="61"/>
  <c r="E715" i="61" s="1"/>
  <c r="F69" i="63"/>
  <c r="F1020" i="63"/>
  <c r="F1380" i="63"/>
  <c r="F1391" i="63" s="1"/>
  <c r="F976" i="63"/>
  <c r="E105" i="62"/>
  <c r="F80" i="62"/>
  <c r="F1221" i="63"/>
  <c r="F1242" i="63"/>
  <c r="F29" i="62"/>
  <c r="F31" i="62" s="1"/>
  <c r="F114" i="62" s="1"/>
  <c r="F454" i="64"/>
  <c r="F461" i="64" s="1"/>
  <c r="F463" i="64" s="1"/>
  <c r="F7" i="71" s="1"/>
  <c r="F1254" i="63"/>
  <c r="F1200" i="63"/>
  <c r="F1147" i="63"/>
  <c r="F1389" i="63" s="1"/>
  <c r="F1085" i="63"/>
  <c r="F1388" i="63" s="1"/>
  <c r="F812" i="63"/>
  <c r="F927" i="63" s="1"/>
  <c r="F556" i="63"/>
  <c r="F519" i="63"/>
  <c r="F484" i="63"/>
  <c r="F361" i="63"/>
  <c r="F425" i="63" s="1"/>
  <c r="F427" i="63" s="1"/>
  <c r="F273" i="63"/>
  <c r="F336" i="63" s="1"/>
  <c r="F338" i="63" s="1"/>
  <c r="F202" i="63"/>
  <c r="F112" i="63"/>
  <c r="F90" i="63"/>
  <c r="F105" i="62"/>
  <c r="F109" i="62" s="1"/>
  <c r="F211" i="63"/>
  <c r="F248" i="63" s="1"/>
  <c r="F626" i="61"/>
  <c r="F633" i="61" s="1"/>
  <c r="F584" i="61"/>
  <c r="F632" i="61" s="1"/>
  <c r="F564" i="61"/>
  <c r="F630" i="61" s="1"/>
  <c r="F546" i="61"/>
  <c r="F629" i="61" s="1"/>
  <c r="A527" i="61"/>
  <c r="F514" i="61"/>
  <c r="F518" i="61" s="1"/>
  <c r="F527" i="61" s="1"/>
  <c r="F506" i="61"/>
  <c r="F502" i="61"/>
  <c r="F498" i="61"/>
  <c r="F494" i="61"/>
  <c r="F492" i="61"/>
  <c r="F491" i="61"/>
  <c r="F480" i="61"/>
  <c r="F478" i="61"/>
  <c r="F472" i="61"/>
  <c r="F466" i="61"/>
  <c r="F465" i="61"/>
  <c r="F452" i="61"/>
  <c r="F457" i="61" s="1"/>
  <c r="F523" i="61" s="1"/>
  <c r="F445" i="61"/>
  <c r="F440" i="61"/>
  <c r="F435" i="61"/>
  <c r="F430" i="61"/>
  <c r="F421" i="61"/>
  <c r="F416" i="61"/>
  <c r="F414" i="61"/>
  <c r="F363" i="61"/>
  <c r="F359" i="61"/>
  <c r="F355" i="61"/>
  <c r="F351" i="61"/>
  <c r="F347" i="61"/>
  <c r="F343" i="61"/>
  <c r="F339" i="61"/>
  <c r="F337" i="61"/>
  <c r="F332" i="61"/>
  <c r="F331" i="61"/>
  <c r="F330" i="61"/>
  <c r="F329" i="61"/>
  <c r="F328" i="61"/>
  <c r="F327" i="61"/>
  <c r="F326" i="61"/>
  <c r="F320" i="61"/>
  <c r="F319" i="61"/>
  <c r="F318" i="61"/>
  <c r="F317" i="61"/>
  <c r="F316" i="61"/>
  <c r="F315" i="61"/>
  <c r="F254" i="61"/>
  <c r="F242" i="61"/>
  <c r="F1292" i="63" l="1"/>
  <c r="F1302" i="63" s="1"/>
  <c r="F784" i="63"/>
  <c r="F1390" i="63"/>
  <c r="F793" i="61"/>
  <c r="F798" i="61" s="1"/>
  <c r="F715" i="61"/>
  <c r="F797" i="61" s="1"/>
  <c r="F1022" i="63"/>
  <c r="F1387" i="63" s="1"/>
  <c r="F929" i="63"/>
  <c r="F1386" i="63" s="1"/>
  <c r="F157" i="63"/>
  <c r="F159" i="63" s="1"/>
  <c r="F1383" i="63" s="1"/>
  <c r="F429" i="63"/>
  <c r="F1385" i="63" s="1"/>
  <c r="F426" i="61"/>
  <c r="F521" i="61" s="1"/>
  <c r="F111" i="62"/>
  <c r="F115" i="62" s="1"/>
  <c r="F117" i="62" s="1"/>
  <c r="F5" i="71" s="1"/>
  <c r="F1384" i="63"/>
  <c r="F635" i="61"/>
  <c r="F805" i="61" s="1"/>
  <c r="F366" i="61"/>
  <c r="F402" i="61" s="1"/>
  <c r="F510" i="61"/>
  <c r="F526" i="61" s="1"/>
  <c r="F448" i="61"/>
  <c r="F522" i="61" s="1"/>
  <c r="F468" i="61"/>
  <c r="F524" i="61" s="1"/>
  <c r="F484" i="61"/>
  <c r="F525" i="61" s="1"/>
  <c r="F386" i="61"/>
  <c r="F385" i="61"/>
  <c r="F384" i="61"/>
  <c r="F383" i="61"/>
  <c r="F378" i="61"/>
  <c r="F377" i="61"/>
  <c r="F376" i="61"/>
  <c r="F375" i="61"/>
  <c r="F374" i="61"/>
  <c r="F373" i="61"/>
  <c r="F306" i="61"/>
  <c r="F305" i="61"/>
  <c r="F294" i="61"/>
  <c r="F298" i="61" s="1"/>
  <c r="F400" i="61" s="1"/>
  <c r="F288" i="61"/>
  <c r="F287" i="61"/>
  <c r="F286" i="61"/>
  <c r="F285" i="61"/>
  <c r="F284" i="61"/>
  <c r="F283" i="61"/>
  <c r="F282" i="61"/>
  <c r="F281" i="61"/>
  <c r="F280" i="61"/>
  <c r="F279" i="61"/>
  <c r="F274" i="61"/>
  <c r="F270" i="61"/>
  <c r="F266" i="61"/>
  <c r="F262" i="61"/>
  <c r="F258" i="61"/>
  <c r="F250" i="61"/>
  <c r="F246" i="61"/>
  <c r="F238" i="61"/>
  <c r="F234" i="61"/>
  <c r="F230" i="61"/>
  <c r="F226" i="61"/>
  <c r="F221" i="61"/>
  <c r="F219" i="61"/>
  <c r="F218" i="61"/>
  <c r="F213" i="61"/>
  <c r="F212" i="61"/>
  <c r="F211" i="61"/>
  <c r="F210" i="61"/>
  <c r="F197" i="61"/>
  <c r="F195" i="61"/>
  <c r="F194" i="61"/>
  <c r="F193" i="61"/>
  <c r="F186" i="61"/>
  <c r="F182" i="61"/>
  <c r="F178" i="61"/>
  <c r="F174" i="61"/>
  <c r="F170" i="61"/>
  <c r="F166" i="61"/>
  <c r="F162" i="61"/>
  <c r="F158" i="61"/>
  <c r="F154" i="61"/>
  <c r="F150" i="61"/>
  <c r="F146" i="61"/>
  <c r="F140" i="61"/>
  <c r="F139" i="61"/>
  <c r="F129" i="61"/>
  <c r="F124" i="61"/>
  <c r="F119" i="61"/>
  <c r="F114" i="61"/>
  <c r="F105" i="61"/>
  <c r="F104" i="61"/>
  <c r="F103" i="61"/>
  <c r="F98" i="61"/>
  <c r="F97" i="61"/>
  <c r="F96" i="61"/>
  <c r="F95" i="61"/>
  <c r="F90" i="61"/>
  <c r="F89" i="61"/>
  <c r="F88" i="61"/>
  <c r="F86" i="61"/>
  <c r="F85" i="61"/>
  <c r="F62" i="61"/>
  <c r="F67" i="61" s="1"/>
  <c r="F393" i="61" s="1"/>
  <c r="F56" i="61"/>
  <c r="F48" i="61"/>
  <c r="F44" i="61"/>
  <c r="F39" i="61"/>
  <c r="F34" i="61"/>
  <c r="F29" i="61"/>
  <c r="F76" i="61"/>
  <c r="F75" i="61"/>
  <c r="F20" i="61"/>
  <c r="F15" i="61"/>
  <c r="F13" i="61"/>
  <c r="F261" i="60"/>
  <c r="F254" i="60"/>
  <c r="F250" i="60"/>
  <c r="F246" i="60"/>
  <c r="F241" i="60"/>
  <c r="F239" i="60"/>
  <c r="F232" i="60"/>
  <c r="F227" i="60"/>
  <c r="F222" i="60"/>
  <c r="F217" i="60"/>
  <c r="F213" i="60"/>
  <c r="F208" i="60"/>
  <c r="F199" i="60"/>
  <c r="F197" i="60"/>
  <c r="F191" i="60"/>
  <c r="F185" i="60"/>
  <c r="F179" i="60"/>
  <c r="F173" i="60"/>
  <c r="F164" i="60"/>
  <c r="F162" i="60"/>
  <c r="F153" i="60"/>
  <c r="F151" i="60"/>
  <c r="F145" i="60"/>
  <c r="F144" i="60"/>
  <c r="F131" i="60"/>
  <c r="F126" i="60"/>
  <c r="F124" i="60"/>
  <c r="F115" i="60"/>
  <c r="F110" i="60"/>
  <c r="F104" i="60"/>
  <c r="F103" i="60"/>
  <c r="F102" i="60"/>
  <c r="F93" i="60"/>
  <c r="F20" i="60"/>
  <c r="F87" i="60"/>
  <c r="F86" i="60"/>
  <c r="F78" i="60"/>
  <c r="F74" i="60"/>
  <c r="F72" i="60"/>
  <c r="F71" i="60"/>
  <c r="F63" i="60"/>
  <c r="F58" i="60"/>
  <c r="F64" i="60"/>
  <c r="F16" i="60"/>
  <c r="F17" i="60"/>
  <c r="F18" i="60"/>
  <c r="F19" i="60"/>
  <c r="F25" i="60"/>
  <c r="F30" i="60"/>
  <c r="F34" i="60"/>
  <c r="F38" i="60"/>
  <c r="F44" i="60"/>
  <c r="F48" i="60"/>
  <c r="F53" i="60"/>
  <c r="F7" i="60"/>
  <c r="F263" i="60" l="1"/>
  <c r="F799" i="61"/>
  <c r="F806" i="61" s="1"/>
  <c r="F1393" i="63"/>
  <c r="F6" i="71" s="1"/>
  <c r="F529" i="61"/>
  <c r="F804" i="61" s="1"/>
  <c r="F290" i="61"/>
  <c r="F399" i="61" s="1"/>
  <c r="F107" i="61"/>
  <c r="F395" i="61" s="1"/>
  <c r="F131" i="61"/>
  <c r="F396" i="61" s="1"/>
  <c r="F201" i="61"/>
  <c r="F398" i="61" s="1"/>
  <c r="F58" i="61"/>
  <c r="F392" i="61" s="1"/>
  <c r="F25" i="61"/>
  <c r="F391" i="61" s="1"/>
  <c r="F388" i="61"/>
  <c r="F403" i="61" s="1"/>
  <c r="F308" i="61"/>
  <c r="F401" i="61" s="1"/>
  <c r="F78" i="61"/>
  <c r="F394" i="61" s="1"/>
  <c r="F142" i="61"/>
  <c r="F397" i="61" s="1"/>
  <c r="F89" i="60"/>
  <c r="F266" i="60" s="1"/>
  <c r="F204" i="60"/>
  <c r="F268" i="60" s="1"/>
  <c r="F136" i="60"/>
  <c r="F267" i="60" s="1"/>
  <c r="B82" i="68"/>
  <c r="A82" i="68"/>
  <c r="B81" i="68"/>
  <c r="A81" i="68"/>
  <c r="A38" i="68"/>
  <c r="A37" i="68"/>
  <c r="A36" i="68"/>
  <c r="B73" i="67"/>
  <c r="B71" i="67"/>
  <c r="A71" i="67"/>
  <c r="B70" i="67"/>
  <c r="B69" i="67"/>
  <c r="A69" i="67"/>
  <c r="B68" i="67"/>
  <c r="A68" i="67"/>
  <c r="B180" i="66"/>
  <c r="A180" i="66"/>
  <c r="B179" i="66"/>
  <c r="A179" i="66"/>
  <c r="B178" i="66"/>
  <c r="A178" i="66"/>
  <c r="B141" i="66"/>
  <c r="A141" i="66"/>
  <c r="B140" i="66"/>
  <c r="B399" i="65"/>
  <c r="A399" i="65"/>
  <c r="B395" i="65"/>
  <c r="B393" i="65"/>
  <c r="A393" i="65"/>
  <c r="A392" i="65"/>
  <c r="B368" i="65"/>
  <c r="B366" i="65"/>
  <c r="B365" i="65"/>
  <c r="A365" i="65"/>
  <c r="A364" i="65"/>
  <c r="B237" i="65"/>
  <c r="B235" i="65"/>
  <c r="A235" i="65"/>
  <c r="B234" i="65"/>
  <c r="A234" i="65"/>
  <c r="B233" i="65"/>
  <c r="A233" i="65"/>
  <c r="B232" i="65"/>
  <c r="A232" i="65"/>
  <c r="A231" i="65"/>
  <c r="B463" i="64"/>
  <c r="B461" i="64"/>
  <c r="A461" i="64"/>
  <c r="B460" i="64"/>
  <c r="A460" i="64"/>
  <c r="B459" i="64"/>
  <c r="A459" i="64"/>
  <c r="B454" i="64"/>
  <c r="B452" i="64"/>
  <c r="A452" i="64"/>
  <c r="B451" i="64"/>
  <c r="A451" i="64"/>
  <c r="B1393" i="63"/>
  <c r="B1391" i="63"/>
  <c r="B1390" i="63"/>
  <c r="B1389" i="63"/>
  <c r="B1388" i="63"/>
  <c r="B1387" i="63"/>
  <c r="B1384" i="63"/>
  <c r="A1384" i="63"/>
  <c r="B1383" i="63"/>
  <c r="A1383" i="63"/>
  <c r="B115" i="62"/>
  <c r="A115" i="62"/>
  <c r="B806" i="61"/>
  <c r="A806" i="61"/>
  <c r="B805" i="61"/>
  <c r="A805" i="61"/>
  <c r="B804" i="61"/>
  <c r="A804" i="61"/>
  <c r="B803" i="61"/>
  <c r="A803" i="61"/>
  <c r="B799" i="61"/>
  <c r="B798" i="61"/>
  <c r="A798" i="61"/>
  <c r="B797" i="61"/>
  <c r="A797" i="61"/>
  <c r="B633" i="61"/>
  <c r="A633" i="61"/>
  <c r="B632" i="61"/>
  <c r="A632" i="61"/>
  <c r="B631" i="61"/>
  <c r="A631" i="61"/>
  <c r="B630" i="61"/>
  <c r="A630" i="61"/>
  <c r="B629" i="61"/>
  <c r="A629" i="61"/>
  <c r="B527" i="61"/>
  <c r="B526" i="61"/>
  <c r="A526" i="61"/>
  <c r="B525" i="61"/>
  <c r="A525" i="61"/>
  <c r="B524" i="61"/>
  <c r="A524" i="61"/>
  <c r="B523" i="61"/>
  <c r="A523" i="61"/>
  <c r="B522" i="61"/>
  <c r="A522" i="61"/>
  <c r="B521" i="61"/>
  <c r="A521" i="61"/>
  <c r="B403" i="61"/>
  <c r="A403" i="61"/>
  <c r="B402" i="61"/>
  <c r="A402" i="61"/>
  <c r="B401" i="61"/>
  <c r="A401" i="61"/>
  <c r="B400" i="61"/>
  <c r="A400" i="61"/>
  <c r="B399" i="61"/>
  <c r="A399" i="61"/>
  <c r="B398" i="61"/>
  <c r="A398" i="61"/>
  <c r="B397" i="61"/>
  <c r="A397" i="61"/>
  <c r="B396" i="61"/>
  <c r="A396" i="61"/>
  <c r="B395" i="61"/>
  <c r="A395" i="61"/>
  <c r="B394" i="61"/>
  <c r="A394" i="61"/>
  <c r="B393" i="61"/>
  <c r="A393" i="61"/>
  <c r="B392" i="61"/>
  <c r="A392" i="61"/>
  <c r="B391" i="61"/>
  <c r="A391" i="61"/>
  <c r="B269" i="60"/>
  <c r="A269" i="60"/>
  <c r="B268" i="60"/>
  <c r="A268" i="60"/>
  <c r="B267" i="60"/>
  <c r="A267" i="60"/>
  <c r="B266" i="60"/>
  <c r="A266" i="60"/>
  <c r="F404" i="61" l="1"/>
  <c r="F803" i="61" s="1"/>
  <c r="F808" i="61" s="1"/>
  <c r="F4" i="71" s="1"/>
  <c r="F269" i="60"/>
  <c r="F271" i="60" s="1"/>
  <c r="F3" i="71" s="1"/>
  <c r="F15" i="71" l="1"/>
</calcChain>
</file>

<file path=xl/sharedStrings.xml><?xml version="1.0" encoding="utf-8"?>
<sst xmlns="http://schemas.openxmlformats.org/spreadsheetml/2006/main" count="5945" uniqueCount="2478">
  <si>
    <t>35.</t>
  </si>
  <si>
    <t>Sondažno bušenje.</t>
  </si>
  <si>
    <t>Obračun prema m' bušenja.</t>
  </si>
  <si>
    <t>36.</t>
  </si>
  <si>
    <t>Laboratorijsko ispitivanje mehaničkih svojstava tla/stijene.</t>
  </si>
  <si>
    <t xml:space="preserve">Laboratorijsko ispitivanje: 
a) jednoaksijalne čvrstoće stjenskih uzoraka metodom sa slobodnom bočnom deformacijom (2 kom po bušotini, u siparišnoj i vapnenačkoj breči)
b) određivanje granulometrijskog sastava poremećenih uzoraka u siparu
c) određivanje zapreminske težine materijala
d) određivanje granica plastičnosti glinene komponenete u siparu
</t>
  </si>
  <si>
    <t>37.</t>
  </si>
  <si>
    <t>Geotehnički elaborat</t>
  </si>
  <si>
    <t>Izrada geotehničkog elaborata koji će sadržavati sintezu svih istražnih radova uključujući detaljno geološko kartiranje terena. Stavka uključuje obradu i interpretaciju  te grafičku i numeričku prezentaciju rezultata mjerenja u pogodnom formatu za daljnju primjenu.</t>
  </si>
  <si>
    <t xml:space="preserve">Dodatni istražni radovi za fazu Izvedbenog projekta koji se provode kroz pripremne građevinske radove. Sondažno bušenje (dijelom kroz sipar, a dijelom kroz siparišnu i vapnenačku breču) metodom kontinuiranog jezgrovanja s ulaskom u vapnenačku breču (osim u zoni TIPa 4). Predviđeno je izvođenje 6 istražnih bušotina (6x12m).  
U stavku je uračunato i izvođenje SPP pokusa (sipar), odnosno uzimanje neporemećenih uzoraka (stijenska masa) u intervalina ne duljim od 2 m. Stavka uključuje pripremne radove, transport bušaće garniture i ljudi do lokacije, lokalne transporte, bušenje, klasificiranje tla prema USCS klasifikaciji, uzimanje uzoraka, fotografiranje jezgre i dostavu u geomehanički laboratorij. </t>
  </si>
  <si>
    <t>Toplinska izolacija bakrenih cijevi odvoda kondenzata</t>
  </si>
  <si>
    <t>Toplinska izolacija kao Armaflex XG-06X18 ili jednakovrijedan ________</t>
  </si>
  <si>
    <t>Toplinska izolacija kao Armaflex XG-06X22 ili jednakovrijedan ________</t>
  </si>
  <si>
    <t>Obračun po m ugrađene izolacije.</t>
  </si>
  <si>
    <t>Rashladni medij za nadopunu sistema R410A</t>
  </si>
  <si>
    <t>Obračun po kg.</t>
  </si>
  <si>
    <t>Stavka obuhvaća nabavu, dopremu i punjenje sustava rashladnim medijem.</t>
  </si>
  <si>
    <t>Instalacija VRV sustava - grijanje i hlađenje UKUPNO:</t>
  </si>
  <si>
    <t>Sifon sa nepovratnom kuglicom</t>
  </si>
  <si>
    <t>Obračun po komadu ugrađenog sifona.</t>
  </si>
  <si>
    <t>Stavka obuhvaća nabavu, dopremu i ugradnju sifona s nepovratnom kuglicom za sifoniranje odvodnje kondenzata prilikom spajanja na sifon sanitarija.</t>
  </si>
  <si>
    <t>Ovjesne šine duljine 0,5 m</t>
  </si>
  <si>
    <t>Dobava i montaža ovjesnih šina duljine 0,5m, za pričvršćenje freonske instalacije i odvoda kondenzata prilikom vođenja u spuštenom stropu, u kompletu sa sidrenim vijcima, maticom, podloškom, obujmicama, regulatorom visine, zvučnim izolacijskim elementom.</t>
  </si>
  <si>
    <t>OBJEKTI VISOKOGRADNJE UKUPNO:</t>
  </si>
  <si>
    <t>2.4.1.</t>
  </si>
  <si>
    <t>2.4.2.</t>
  </si>
  <si>
    <t>4.1.1.</t>
  </si>
  <si>
    <t>4.1.2.</t>
  </si>
  <si>
    <t>4.5.1.</t>
  </si>
  <si>
    <t>4.5.2.</t>
  </si>
  <si>
    <t>STROJARSKE INSTALACIJE UKUPNO:</t>
  </si>
  <si>
    <t>7.2.1.</t>
  </si>
  <si>
    <t>Protupožarni aparati</t>
  </si>
  <si>
    <t>Stavka obuhvaća dobavu i montaža protupožarnih aparata u tipskom ormariću. Ormarić je uključen u cijenu.</t>
  </si>
  <si>
    <t>Obračun po komadu montiranog aparata.</t>
  </si>
  <si>
    <t>Vodoopskrba i sanitarna odvodnja - Glavna zgrada</t>
  </si>
  <si>
    <t>Izvođač je dužan pridržavati se svih važećih zakona i propisa iz područja gradnje, hrvatskih normi, "Općih tehničkih uvjeta za radove na cestama" (Zagreb, IGH, izdanje 2001. god.). Svi radovi moraju se izvesti solidno i stručno prema važećim propisima i pravilima dobrog zanata.</t>
  </si>
  <si>
    <t>U stavkama, gdje se radi definiranja tehničkih svojstava i minimalnih tehničkih karakteristika navodi tip ili proizvođač predmeta nabave nudi se predmet nabave kao navedeni ili jednakovrijedan. U stavkama gdje se navodi određeni proizvod s dodatkom "ili jednakovrijedan", ponuditelj mora na za to predviđenim praznim mjestima troškovnika, prema odgovarajućim stavkama, navesti podatke o proizvodu i tipu odgovarajućeg proizvoda koji nudi te priložiti dokaze iz kojih će se vidjeti karakteristike jednakovrijednih materijala ili proizvoda koje ponuditelj nudi za stavke troškovnika gdje je ta mogućnost predviđena. Proizvodi koji su u dokumentaciji za nadmetanje navedeni kao primjeri smatraju se ponuđenima ako ponuditelj ne navede nikakve druge proizvode na za to predviđenom mjestu troškovnika predmeta nabave.</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</si>
  <si>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Tako registrirani zahtjevi obvezni su za Izvođača radova, s tim da je za svaku nepredviđenu višu radnju, kojom bi se povećalo ukupne troškove predviđene za izgradnju po ovom troškovniku, prethodno potrebna suglasnost investitora.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</si>
  <si>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</si>
  <si>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Radovi se izvode prema projektu, a u svim slučajevima potrebne izmjene ili dopune projekta ili njegovih dijelova, odluku o tome donosit će sporazumno projektant, nadzorni inženjer, investitor i predstavnik izvođača radova, a tu svoju odluku unositi će u građevni dnevnik. Sve izmjene ili dopune projekta, ili njegovih dijelova, za koje se po građevnom dnevniku ne može dokazati da su uslijedile po opisanom postupku, neće se obračunavati ni po privremenom ni po konačnom obračunu.</t>
  </si>
  <si>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 Uključeni su sve vrste radova na izradi i montaži zaštitnih mjera i provizorija, sve vrste radova na montaži opreme, ispitivanja i parametriranja; po završetku svake faze i konačna ispitivanja po završetku svih radova, funkcionalne probe, podešenje i puštanje u probni rad, praćenje pogona i otklanjanje eventualnih nedostataka u jamstvenom roku, dodatni troškovi radne snage (dnevnice, prekovremeni i noćni rad) zbog izvođenja dijela radova u doba isključenog pogona, te svi ostali neimenovani pomoćni radovi i materijal, koji su potrebni za kompletno dovršenje radova po ovom troškovniku.</t>
  </si>
  <si>
    <t>Obračun po komadu izvedenog stupa.</t>
  </si>
  <si>
    <t>GRANIČNI PRIJELAZ UKUPNO:</t>
  </si>
  <si>
    <t>OBJEKTI VISOKOGRADNJE</t>
  </si>
  <si>
    <t>Qg = 4,0 kW</t>
  </si>
  <si>
    <t>Obveza izvođača je na propisan način zbrinuti višak materijala iz iskopa i otpad. Ta obveza također podrazumijeva pronalaženje lokacija odlagališta (gradske deponije ili slično), pribavljanje pripadajućih suglasnosti nadležnih komunalnih i drugih službi, nadzornog inženjera, glavnog projektanta i investitora, te sve ostale troškove za zbrinjavanje viška materijala i otpada, što je uključeno u jediničnu cijenu.</t>
  </si>
  <si>
    <t>0. Opći uvjeti</t>
  </si>
  <si>
    <t>Stavka obuhvaća nabavu, dopremu i ugradnju izoliranih frigo bakrenih cijevi za izvedbu freonske instalacije parne i tekuće faze,cijevi moraju biti sa unutarnje strane odmašćene,prije ugradnje propuhane, u stavku cijevi uključen je sav pribor za spajanje, cijev-cijev te uređaj-cijev.</t>
  </si>
  <si>
    <t>Frigo bakrene cijevi za freonsku instalaciju</t>
  </si>
  <si>
    <t>Stavka obuhvaća nabavu, dopremu i ugradnju bakrenih cijevi u šipci za odvod kondenzata. U cijeni sav potreban dodatni materijal potreban za kompletnu ugradnju i spajanje cijevi.</t>
  </si>
  <si>
    <t>Stavka obuhvaća nabavu, dopremu i ugradnju bakrenih cijevi u šipci za odvod kondenzata sa unutrašnjih rashladnih jedinica do spoja na sifone lavaboa u sanitarnim prostorijama odnosno oborinskim vertikalama. U cijeni sav potreban dodatni materijal potreban za kompletnu ugradnju i spajanje cijevi.</t>
  </si>
  <si>
    <t>Postolje za smještaj vanjskog uređaja na krov objekta</t>
  </si>
  <si>
    <t>Stavka obuhvaća dobavu i montažu profilnog željeza za postavu i učvršćenje vanjskog uređaja na krov objekta sa antivibracijskom podlogom, komplet sa vijcima i materijalom za učvršćenje, sve  antikorozivno zaštićeno.</t>
  </si>
  <si>
    <t>Učvršćenje freonske instalacije u stropnu ploču</t>
  </si>
  <si>
    <t>Obračun po m izvedenog učvršćenja.</t>
  </si>
  <si>
    <t xml:space="preserve">Dobava i ugradnja beskonačnih vijaka, matica i profiliranih traka za učvršćenje freonske instalacije i odvoda kondenzata za stropnu ploču. </t>
  </si>
  <si>
    <t>Obračun po m izvedene kanalice.</t>
  </si>
  <si>
    <t>Kanalica od pocinčanog lima 15x10 cm</t>
  </si>
  <si>
    <t>Stavka obuhvaća dobavu i postavljanje kanalica od pocinčanog lima za zaštitu freonskih cijevi prlikom horizontalnog vođenja po krovu objekta, u kompletu sa svim potrebnim montažnim priborom.</t>
  </si>
  <si>
    <t>Stavka obuhvaća puštanje u pogon kompletnog sustava sa razvodom. Stavkom je obuhvaćeno  ispuhivanje cijevnog razvoda, tlačna proba sa N2 na 25 bara, nadopunjavanje sistema, vakumiranje razvoda, provjera nepropusnosti freonske instalacije sustava, vakumiranje i dopunjavanje rashladnog sredstva od strane ovlaštenog servisa uz izdavanje potrebnih uputa za korištenje, atesta i garancija.</t>
  </si>
  <si>
    <t>Instalacija hlađenja - tehnička soba UKUPNO:</t>
  </si>
  <si>
    <t>Dobava i montaža ventilatora za zidnu/stropnu montažu za odsis zraka iz sanitarija, sa stupnjem zaštite IP-X5, vremenskim timerom, termičkom zaštitom od pregrijavanja i zaklopkom za spriječavanje ulaska povratnog zraka. Ventilator je smješten u kučištu od kvalitetnog sintetičkog materijala i slijedećih je karakteristika:</t>
  </si>
  <si>
    <t>Obračun po komadu ugrađenog ventilatora.</t>
  </si>
  <si>
    <t xml:space="preserve"> - max. protok zraka:         70 m3/h</t>
  </si>
  <si>
    <t xml:space="preserve"> - visina dobave:                 15 Pa    </t>
  </si>
  <si>
    <t xml:space="preserve"> - snaga:                               9 W</t>
  </si>
  <si>
    <t>Ventilator za zidnu/stropnu montažu za odsis zraka</t>
  </si>
  <si>
    <t xml:space="preserve"> - protok zraka:                    100 m3/h</t>
  </si>
  <si>
    <t xml:space="preserve"> - visina dobave:                 80 Pa    </t>
  </si>
  <si>
    <t xml:space="preserve"> - snaga:                            54 W</t>
  </si>
  <si>
    <t>Dobava i montaža kanalskog odsisnog ventilatora za odsis zraka iz sanitarija. Ventilator ima rotor sa unazad zakrivljenim lopaticama i termičkom zaštitom od pregrijavanja, smješten je u kućištu od pocinčanog lima u kompletu sa ovjesnim priborom i dodatnom opremom, slijedećih karakteristika:</t>
  </si>
  <si>
    <t>U kompletu je uključena i slijedeća dodatna oprema:</t>
  </si>
  <si>
    <t>- frekventni regulator brzine vrtnje ventilatora</t>
  </si>
  <si>
    <t xml:space="preserve"> - visina dobave:                 100 Pa    </t>
  </si>
  <si>
    <t>- brze spojnice</t>
  </si>
  <si>
    <t>- nepovratna klapna</t>
  </si>
  <si>
    <t>Obračun po kompletu ugrađenog ventilatora.</t>
  </si>
  <si>
    <t>Zračni odsisni ventili</t>
  </si>
  <si>
    <t>Stavka obuhvaća dobavu i ugradnju zračnih osisnih ventila za odsis zraka iz prostorija.</t>
  </si>
  <si>
    <t>Izolirana fleksibilna prigušna cijev</t>
  </si>
  <si>
    <t>Spiro cijevi od pocinčanog lima</t>
  </si>
  <si>
    <t>Stavka obuhvaća dobavu i ugradnju spiro cijevi od pocinčanog lima za odsis zraka, u kompletu sa ovjesnim, spojnim i brtvenim materijalom.</t>
  </si>
  <si>
    <r>
      <t>Spiro koljeno 45</t>
    </r>
    <r>
      <rPr>
        <vertAlign val="superscript"/>
        <sz val="10"/>
        <rFont val="Arial"/>
        <family val="2"/>
        <charset val="238"/>
      </rPr>
      <t>0</t>
    </r>
    <r>
      <rPr>
        <sz val="10"/>
        <rFont val="Arial"/>
        <family val="2"/>
        <charset val="238"/>
      </rPr>
      <t xml:space="preserve"> od pocinčanog lima</t>
    </r>
  </si>
  <si>
    <r>
      <t>Spiro koljeno 90</t>
    </r>
    <r>
      <rPr>
        <vertAlign val="superscript"/>
        <sz val="10"/>
        <rFont val="Arial"/>
        <family val="2"/>
        <charset val="238"/>
      </rPr>
      <t>0</t>
    </r>
    <r>
      <rPr>
        <sz val="10"/>
        <rFont val="Arial"/>
        <family val="2"/>
        <charset val="238"/>
      </rPr>
      <t xml:space="preserve"> od pocinčanog lima</t>
    </r>
  </si>
  <si>
    <t>Obračun po kom ugrađenog koljena.</t>
  </si>
  <si>
    <t>Stavka obuhvaća dobavu i ugradnju spiro koljena od pocinčanog lima, u kompletu sa spojnim i brtvenim materijalom.</t>
  </si>
  <si>
    <t>Prestrujne rešetke</t>
  </si>
  <si>
    <t>425x125 mm</t>
  </si>
  <si>
    <t>Stavka obuhvaća dobavu i ugradnju prestrujnih rešetki za ugradnju pri dnu vrata.</t>
  </si>
  <si>
    <t>Obračun po kom ugrađene rešetke.</t>
  </si>
  <si>
    <t>Zaštitne mrežice</t>
  </si>
  <si>
    <t>Obračun po kom postavljene mrežice.</t>
  </si>
  <si>
    <t>Obračun po komadu ugrađenog elementa.</t>
  </si>
  <si>
    <t>Obračun po m postavljene ograde / komadu ugrađenih vrata.</t>
  </si>
  <si>
    <t>Ograde UKUPNO:</t>
  </si>
  <si>
    <t>Zaštitna žičana ograda</t>
  </si>
  <si>
    <t>(OTU VI st. 9-04.3)</t>
  </si>
  <si>
    <t>3.1.1.</t>
  </si>
  <si>
    <t>3.2.1.</t>
  </si>
  <si>
    <t>3.2.2.</t>
  </si>
  <si>
    <t>ELEKTROINSTALACIJE</t>
  </si>
  <si>
    <t>5.1.1.</t>
  </si>
  <si>
    <t>PEHD cijevi DN 40 mm</t>
  </si>
  <si>
    <t>PEHD cijevi DN 50 mm</t>
  </si>
  <si>
    <t>PEHD cijevi DN 75 mm</t>
  </si>
  <si>
    <t>PEHD cijevi DN 110 mm</t>
  </si>
  <si>
    <r>
      <t>Kabel PP00-Y 5x16mm</t>
    </r>
    <r>
      <rPr>
        <vertAlign val="superscript"/>
        <sz val="10"/>
        <rFont val="Arial"/>
        <family val="2"/>
        <charset val="238"/>
      </rPr>
      <t>2</t>
    </r>
    <r>
      <rPr>
        <sz val="10"/>
        <rFont val="Arial"/>
        <family val="2"/>
        <charset val="238"/>
      </rPr>
      <t/>
    </r>
  </si>
  <si>
    <r>
      <t>Kabel PP00-Y 5x6mm</t>
    </r>
    <r>
      <rPr>
        <vertAlign val="superscript"/>
        <sz val="10"/>
        <rFont val="Arial"/>
        <family val="2"/>
        <charset val="238"/>
      </rPr>
      <t>2</t>
    </r>
    <r>
      <rPr>
        <sz val="10"/>
        <rFont val="Arial"/>
        <family val="2"/>
        <charset val="238"/>
      </rPr>
      <t/>
    </r>
  </si>
  <si>
    <r>
      <t>Kabel PP00-Y 5x4mm</t>
    </r>
    <r>
      <rPr>
        <vertAlign val="superscript"/>
        <sz val="10"/>
        <rFont val="Arial"/>
        <family val="2"/>
        <charset val="238"/>
      </rPr>
      <t>2</t>
    </r>
    <r>
      <rPr>
        <sz val="10"/>
        <rFont val="Arial"/>
        <family val="2"/>
        <charset val="238"/>
      </rPr>
      <t/>
    </r>
  </si>
  <si>
    <r>
      <t>Kabel PP00-Y 3x4mm</t>
    </r>
    <r>
      <rPr>
        <vertAlign val="superscript"/>
        <sz val="10"/>
        <rFont val="Arial"/>
        <family val="2"/>
        <charset val="238"/>
      </rPr>
      <t>2</t>
    </r>
    <r>
      <rPr>
        <sz val="10"/>
        <rFont val="Arial"/>
        <family val="2"/>
        <charset val="238"/>
      </rPr>
      <t/>
    </r>
  </si>
  <si>
    <t>Zdenac dimenzija 80x80x100 cm</t>
  </si>
  <si>
    <t>Vanjski razvod</t>
  </si>
  <si>
    <t>Obuhvaća nabavu, dopremu i ugradnju u pripremljeni rov trake za uzemljenje sa svim potrebnim mjerenjima i ispitivanjima.</t>
  </si>
  <si>
    <t>Vanjski razvod UKUPNO:</t>
  </si>
  <si>
    <r>
      <t>Kabel PP00-Y 5x2,5mm</t>
    </r>
    <r>
      <rPr>
        <vertAlign val="superscript"/>
        <sz val="10"/>
        <rFont val="Arial"/>
        <family val="2"/>
        <charset val="238"/>
      </rPr>
      <t>2</t>
    </r>
    <r>
      <rPr>
        <sz val="10"/>
        <rFont val="Arial"/>
        <family val="2"/>
        <charset val="238"/>
      </rPr>
      <t/>
    </r>
  </si>
  <si>
    <r>
      <t>Kabel PP00-Y 3x2,5mm</t>
    </r>
    <r>
      <rPr>
        <vertAlign val="superscript"/>
        <sz val="10"/>
        <rFont val="Arial"/>
        <family val="2"/>
        <charset val="238"/>
      </rPr>
      <t>2</t>
    </r>
    <r>
      <rPr>
        <sz val="10"/>
        <rFont val="Arial"/>
        <family val="2"/>
        <charset val="238"/>
      </rPr>
      <t/>
    </r>
  </si>
  <si>
    <t>Obuhvaća nabavu, dopremu, polaganje kabela u pripremljeni rov te provlačenje kroz cijevi (ukupna duljina). Stavkom je obuhvaćen sav potreban pribor za spajanje kabela (stopice, tuljci, kabelski završetci, cijevi za izolaciju...) te sva potrebna mjerenja i ispitivanja do potpune funkcionalnosti.</t>
  </si>
  <si>
    <t>Obuhvaća nabavu, dopremu, polaganje kabela u kanale te provlačenje kroz cijevi. Stavkom je obuhvaćen sav potreban pribor za spajanje kabela (stopice, tuljci, kabelski završetci, cijevi za izolaciju...) te sva potrebna mjerenja i ispitivanja do potpune funkcionalnosti.</t>
  </si>
  <si>
    <r>
      <t>Dobava, isporuka i ugradnja razvodnih kutija sa uvodnicima i rednim stezaljka 4mm</t>
    </r>
    <r>
      <rPr>
        <vertAlign val="superscript"/>
        <sz val="10"/>
        <rFont val="Arial"/>
        <family val="2"/>
        <charset val="238"/>
      </rPr>
      <t>2</t>
    </r>
    <r>
      <rPr>
        <sz val="10"/>
        <rFont val="Arial"/>
        <family val="2"/>
        <charset val="238"/>
      </rPr>
      <t>.</t>
    </r>
  </si>
  <si>
    <t>Dobava i polaganje tvrde plasticne cijevi po konstrukciji nadstrešnice ukljucivo kutije, celicne obujmice te ostali potreban ovjesni pribor i materijal.</t>
  </si>
  <si>
    <t>Obračun po komadu ugrađenih svjetiljki.</t>
  </si>
  <si>
    <t>Rasvjetna tijela</t>
  </si>
  <si>
    <t>- kombinirani prekidač LS-FI 10 A,B/0,3 A; 2-polni</t>
  </si>
  <si>
    <t>- kombinirani prekidač LS-FI 16 A,C/0,03 A; 2-polni</t>
  </si>
  <si>
    <t>2.7.</t>
  </si>
  <si>
    <t>2.8.</t>
  </si>
  <si>
    <t>2.9.</t>
  </si>
  <si>
    <t>2.10.</t>
  </si>
  <si>
    <t>2.11.</t>
  </si>
  <si>
    <t>2.12.</t>
  </si>
  <si>
    <t>2.13.</t>
  </si>
  <si>
    <t>2.14.</t>
  </si>
  <si>
    <t>2.15.</t>
  </si>
  <si>
    <t>2.16.</t>
  </si>
  <si>
    <t>2.17.</t>
  </si>
  <si>
    <t>Ormarić s priključnicama</t>
  </si>
  <si>
    <t>Stavka 2. ukupno (komplet)</t>
  </si>
  <si>
    <t>- priključnica nadgradne izvedbe 16 A, 400 V, N+PE</t>
  </si>
  <si>
    <t>- priključnica nadgradne izvedbe 16 A, 230 V, N+PE</t>
  </si>
  <si>
    <t>Stavka 3. ukupno (komplet)</t>
  </si>
  <si>
    <t>Polica PK 50 sa poklopcem</t>
  </si>
  <si>
    <t>Izrada, doprema i montaža razvodnog ormara nadstrešnice montiran na konstrukciju, zaštite IP54 s vratima i bravicom. Stavkom je obuhvaćena montažna i spojna oprema, spojni vodovi te izrada jednopolne sheme izvedenog stanja i izdavanje ispitnog lista. Uključena nabava i ugradnja sljedeće opreme:</t>
  </si>
  <si>
    <t>Čepičasta guma</t>
  </si>
  <si>
    <t>Glavna nadstrešnica</t>
  </si>
  <si>
    <t>Betonski i armiranobetonski radovi</t>
  </si>
  <si>
    <t>Betonski i armiranobetonski radovi UKUPNO:</t>
  </si>
  <si>
    <t>Čelična konstrukcija</t>
  </si>
  <si>
    <t>Obračun po kg izvedene čelične konstrukcije.</t>
  </si>
  <si>
    <t xml:space="preserve">Podložni sloj i obloga od betona C12/15                      </t>
  </si>
  <si>
    <t>Okov u inox brušenoj izvedbi je sljedeći:
Kvake u paru i obična brava s ključevima, s rozetama, podni ili zidni odbojnik. Jedino se kod sanitarnih prostora ugrađuje brava i kvaka sa ključem pričvršćenim uz štitnik
(standardizirano za kupaonice ). Pri tome treba voditi računa da se odabere kvaka iz istog dizajnerskog paketa, kako za sobe tako i za sanitarije.
U jediničnu cijenu uključena je završna obrada, sav okov, ugradnja vrata i završna obrada pokrovnih letvica dovratnika.</t>
  </si>
  <si>
    <t>Obuhvaća utovar, prijevoz, nasipanje, razastiranje i zbijanje materijala.</t>
  </si>
  <si>
    <t>Obuhvaća nabavu, prijevoz, nasipanje, razastiranje i zbijanje materijala.</t>
  </si>
  <si>
    <t>18.</t>
  </si>
  <si>
    <t>19.</t>
  </si>
  <si>
    <t>20.</t>
  </si>
  <si>
    <t>Obračun po m ugrađenog kabela.</t>
  </si>
  <si>
    <t>Obračun po kom ugrađene spojnice.</t>
  </si>
  <si>
    <t>Kabel</t>
  </si>
  <si>
    <t>kpl</t>
  </si>
  <si>
    <t>Kabelska spojnica</t>
  </si>
  <si>
    <t>Obračun po m ugrađene cijevi.</t>
  </si>
  <si>
    <t>Obračun po kom.</t>
  </si>
  <si>
    <t>10.3.</t>
  </si>
  <si>
    <t>Obračun po komadu.</t>
  </si>
  <si>
    <t>9.4.</t>
  </si>
  <si>
    <t>9.5.</t>
  </si>
  <si>
    <t>Podrazumijeva rušenje svih sastavnih elemenata prometnice (kolnika, rubnjaka, znakova...), čišćenje gradilišta te prijevoz i odvojeno zbrinjavanje otpadnog i upotrebljivog materijala na odlagalište.</t>
  </si>
  <si>
    <t>Obračun po m³ podložnog sloja.</t>
  </si>
  <si>
    <t>Obračun po komadu ugrađenih vrata.</t>
  </si>
  <si>
    <t>KRAJOBRAZNO UREĐENJE</t>
  </si>
  <si>
    <t>Vrtna oprema</t>
  </si>
  <si>
    <t>Košare za smeće</t>
  </si>
  <si>
    <t>Stavka obuhvaća nabavu, dopremu i ugradnju koševa za smeće veličine 110 l. Koševi za smeće su željezni perforirani na betonskoj podlozi.</t>
  </si>
  <si>
    <t>Obračun po komadu ugrađenog koša.</t>
  </si>
  <si>
    <t>Vrtna oprema  UKUPNO:</t>
  </si>
  <si>
    <t>7.4.</t>
  </si>
  <si>
    <t>Biljni materijal i radovi</t>
  </si>
  <si>
    <t>Biljni materijal i radovi UKUPNO:</t>
  </si>
  <si>
    <t>Fitosanitetska njega</t>
  </si>
  <si>
    <t>Njega dvije godine</t>
  </si>
  <si>
    <t>Njegovanje cjelokupne površine kroz dvije godine dana po završetku građenja, tj. od trenutka tehničkog prijema /ili primopredaje/ na temelju građevinske knjige i građevinskog dnevnika, te pismeno odobrenih promjena. Njega uključuje sve radove i materijale u skladu s pravilima struke - zamjenu posušenog biljnog materijala, dosijavanje travnjaka koji nije izniknuo, kontrolu pojave i suzbijanje bolesti i štetnika, te kontrolu vezova i obnovu po potrebi, obnavljanje malča. Ovaj rad je uključen u cijenu i ne obračunava se posebnom stavkom.</t>
  </si>
  <si>
    <t>O njegovanju površina, izvođač je i dalje dužan voditi građevinsku knjigu i dnevnik, te provoditi naloge upisane u Građevinski dnevnik od strane Nadzora.</t>
  </si>
  <si>
    <t>Zalijevanje bilja</t>
  </si>
  <si>
    <t xml:space="preserve">Zalijevanje bilja cisternom u razdoblju od 01.06 do 1.10. Minimalno jednom tjedno (zavisno o klimatskim uvjetima) prema pravilima struke ili nalogu Nadzora. </t>
  </si>
  <si>
    <r>
      <t>Obračun po m</t>
    </r>
    <r>
      <rPr>
        <vertAlign val="superscript"/>
        <sz val="10"/>
        <rFont val="Arial"/>
        <family val="2"/>
        <charset val="238"/>
      </rPr>
      <t>3</t>
    </r>
    <r>
      <rPr>
        <sz val="10"/>
        <rFont val="Arial"/>
        <family val="2"/>
        <charset val="238"/>
      </rPr>
      <t xml:space="preserve"> utrošene vode.</t>
    </r>
  </si>
  <si>
    <t>Okopavanje i pljevljenje</t>
  </si>
  <si>
    <t>Okopavanje grmlja, pljevljenje i obnavljanje malča cijelih površina gredica pod grmljem 4x godišnje prve dvije godine. Uključuje skupljanje i odvoz pljeve.</t>
  </si>
  <si>
    <t>Prihrana</t>
  </si>
  <si>
    <t>Obračun po okopanoj, opljevljenoj i malčiranoj sadnici</t>
  </si>
  <si>
    <t>Obračun po kg utrošene prihrane.</t>
  </si>
  <si>
    <t>Prihrana biljnog materijala gnojivom produženog djelovanja  (Osmocot exact ili jedankovrijedan ______________) prema pravilima struke i uputama proizvođača u zavisnosti od veličine i vrste biljnog materijala.</t>
  </si>
  <si>
    <t>Fitosanitetska njega UKUPNO:</t>
  </si>
  <si>
    <t>VODOOPSKRBA I SANITARNA ODVODNJA</t>
  </si>
  <si>
    <t xml:space="preserve">Podložni sloj i obloga cijevi                  </t>
  </si>
  <si>
    <t>Iskop rova</t>
  </si>
  <si>
    <t>Obračun po m³ ugrađenog pijeska.</t>
  </si>
  <si>
    <t>VODOOPSKRBA I ODVODNJA</t>
  </si>
  <si>
    <t>Podrazumijeva nabavu, sav rad i dopremu cijevi, te svog dodatnog materijala i pribora, istovar, privremeno odlaganje, skladištenje, polaganje cijevi, spuštanje u rov, ugradnju, spajanje elektrootpornim zavarivanjem elektrospojnicama.</t>
  </si>
  <si>
    <t>17.1.</t>
  </si>
  <si>
    <t>17.2.</t>
  </si>
  <si>
    <t>Monterski radovi</t>
  </si>
  <si>
    <t>Sanitarna oprema</t>
  </si>
  <si>
    <t>Obračun po komadu ugrađenog senzora.</t>
  </si>
  <si>
    <t>Dobava i montaža stropnog sezora sa svim potrebnim motažnim i spojnim materijalom.</t>
  </si>
  <si>
    <t>- dvostruka priključnica 230 V, N+PE, 16 A crvena</t>
  </si>
  <si>
    <t>Priključnice - u plastičnom kanalu</t>
  </si>
  <si>
    <t>Priključnice - podžbukne</t>
  </si>
  <si>
    <t>Obračun po kom ugrađene priključnice.</t>
  </si>
  <si>
    <t>Obračun po kom montiranog uređaja.</t>
  </si>
  <si>
    <t>Tipkalo za daljinski isklop napajanja</t>
  </si>
  <si>
    <t>Obračun po komadu ugrađenog tipkala.</t>
  </si>
  <si>
    <t>Dobava, montaža i spajanje tipkala sa tri uklopna kontakta, za daljinski isklop napajanja.</t>
  </si>
  <si>
    <t>Stavka 1. ukupno (komplet)</t>
  </si>
  <si>
    <t>Razvodni ormar izmjene napajanja</t>
  </si>
  <si>
    <t>1.10.</t>
  </si>
  <si>
    <t>1.11.</t>
  </si>
  <si>
    <t>1.12.</t>
  </si>
  <si>
    <t>1.13.</t>
  </si>
  <si>
    <t>1.14.</t>
  </si>
  <si>
    <t>1.15.</t>
  </si>
  <si>
    <t>1.16.</t>
  </si>
  <si>
    <t>1.17.</t>
  </si>
  <si>
    <t>1.18.</t>
  </si>
  <si>
    <t>1.19.</t>
  </si>
  <si>
    <t>1.20.</t>
  </si>
  <si>
    <t>1.21.</t>
  </si>
  <si>
    <t>Glavni razvodni ormar</t>
  </si>
  <si>
    <t>1.22.</t>
  </si>
  <si>
    <t>1.23.</t>
  </si>
  <si>
    <t>1.24.</t>
  </si>
  <si>
    <t>1.25.</t>
  </si>
  <si>
    <t>1.26.</t>
  </si>
  <si>
    <t>1.27.</t>
  </si>
  <si>
    <t>1.28.</t>
  </si>
  <si>
    <t>1.29.</t>
  </si>
  <si>
    <t>1.30.</t>
  </si>
  <si>
    <t>1.31.</t>
  </si>
  <si>
    <t>1.32.</t>
  </si>
  <si>
    <t>1.33.</t>
  </si>
  <si>
    <t>1.34.</t>
  </si>
  <si>
    <t>1.35.</t>
  </si>
  <si>
    <t>1.36.</t>
  </si>
  <si>
    <t>1.37.</t>
  </si>
  <si>
    <t>1.38.</t>
  </si>
  <si>
    <t>1.39.</t>
  </si>
  <si>
    <t>1.40.</t>
  </si>
  <si>
    <t>1.41.</t>
  </si>
  <si>
    <t>1.42.</t>
  </si>
  <si>
    <t>1.43.</t>
  </si>
  <si>
    <t>3.10.</t>
  </si>
  <si>
    <t>3.11.</t>
  </si>
  <si>
    <t>3.12.</t>
  </si>
  <si>
    <t>3.13.</t>
  </si>
  <si>
    <t>3.14.</t>
  </si>
  <si>
    <t>3.15.</t>
  </si>
  <si>
    <t>3.16.</t>
  </si>
  <si>
    <t>kpl.</t>
  </si>
  <si>
    <t>11.3.</t>
  </si>
  <si>
    <t>11.4.</t>
  </si>
  <si>
    <t>11.5.</t>
  </si>
  <si>
    <t>11.6.</t>
  </si>
  <si>
    <t>11.7.</t>
  </si>
  <si>
    <t>11.8.</t>
  </si>
  <si>
    <t>12.3.</t>
  </si>
  <si>
    <t>12.4.</t>
  </si>
  <si>
    <t>Instalacije el. grijača oluka</t>
  </si>
  <si>
    <t>Samoregulirajući grijaći kabel</t>
  </si>
  <si>
    <t>Stavka obuhvaća dobavu i ugradnju revizijskih poklopaca u gipskartonskom stropu.</t>
  </si>
  <si>
    <t>Obračun po komadu ugrađenog poklopca.</t>
  </si>
  <si>
    <t>Revizijski poklopac dimenzija 60x60 cm</t>
  </si>
  <si>
    <t>Revizijski poklopac dimenzija 40x40 cm</t>
  </si>
  <si>
    <t>GLAVNA ZGRADA UKUPNO:</t>
  </si>
  <si>
    <t>2.2.1.</t>
  </si>
  <si>
    <t>2.2.2.</t>
  </si>
  <si>
    <t>2.2.3.</t>
  </si>
  <si>
    <t>2.2.4.</t>
  </si>
  <si>
    <t>2.2.5.</t>
  </si>
  <si>
    <t>2.2.6.</t>
  </si>
  <si>
    <t>ZGRADA ZA DETALJAN PREGLED VOZILA UKUPNO:</t>
  </si>
  <si>
    <t>Obračun po kompletu ugrađenih vrata.</t>
  </si>
  <si>
    <t>Bravarski radovi</t>
  </si>
  <si>
    <t>2.1.13.</t>
  </si>
  <si>
    <t>Uklanjanje opreme opreme graničnog prelaza</t>
  </si>
  <si>
    <t>kom.</t>
  </si>
  <si>
    <t>Obuhvaća iskop humusa debljine 30 cm, razvoz uduž trase s razastiranjem i planiranjem, te prijevoz i zbrinjavanje viška materijala na odlagalištu.</t>
  </si>
  <si>
    <t>AC 16 base 50/70, d = 8 cm</t>
  </si>
  <si>
    <t xml:space="preserve">Habajući sloj  </t>
  </si>
  <si>
    <t>Betonski opločnici</t>
  </si>
  <si>
    <t>Betonski opločnici, d = 10 cm, C35/45, položeni na 4 cm finog pijeska (0-4 mm). Tloctrni izgled i dimenzije opločnika prema izboru investitora.</t>
  </si>
  <si>
    <t>Obuhvaća nabavu materijala, prijevoz, upotrebu opreme te sav rad na izradi i ugradnji sloja, te fugiranje reški finim pjeskom.</t>
  </si>
  <si>
    <t xml:space="preserve">Podložni sloj od drobljenca d=20 cm      </t>
  </si>
  <si>
    <t>Izrada podložnog betona C 12/15</t>
  </si>
  <si>
    <t>Izrada AB temeljne ploče C20/25</t>
  </si>
  <si>
    <t>Stavka podrazumijeva sav prijevoz, materijal i rad na izradi podloge i betoniranju okna, njegu betona,nabavu i ugradnju armature, nabavu i ugradnju poklopca sa okvirom, nabavu i dopremu svih sastavnih dijelova, materijala i pribora te ugradnju cijevi za izvod. Okna se izvode betonom klase C 25/30,uključena oplata i sve ostalo potrebno. Navedene su svijetle veličine. Zidovi debljine 10 cm, a pod debljine 15 cm.</t>
  </si>
  <si>
    <t>Okno dimenzija 40x40x80 cm</t>
  </si>
  <si>
    <t>Tipski jarboli visine 7 m</t>
  </si>
  <si>
    <t>Čelični stup za telekomunikacijske antene visine 10.65 m</t>
  </si>
  <si>
    <t>Rampa dužine kraka 3,5 m</t>
  </si>
  <si>
    <t>d= 15 cm</t>
  </si>
  <si>
    <t>Betonski opločnici, d = 10 cm</t>
  </si>
  <si>
    <t>Vanjska jedinica klima inverter uređaja VRV izvedbe za grijanje/hlađenje kao Daikin tip RXYQ12T ili jednakovrijedan _________</t>
  </si>
  <si>
    <t>Zrakom hlađena jedinica konstruirana za freon R-410a, s inverter kompresorom slijedećih karakteristika:  izvedba toplinska pumpa, kompl sa dopunom freona, puštanjem u pogon i elektropovezivanjem</t>
  </si>
  <si>
    <t>Qh=33,5 kW</t>
  </si>
  <si>
    <t>Qg=37,5 kW</t>
  </si>
  <si>
    <t>Nk=9,0 kW 3ph  400V 50Hz</t>
  </si>
  <si>
    <t>Radna tvar: R410A</t>
  </si>
  <si>
    <t>Radno područje: grijanje: od -15° do 15°C</t>
  </si>
  <si>
    <t>Radno područje: hlađenje: od -10° do 46°C</t>
  </si>
  <si>
    <t xml:space="preserve">Nivo zvučnog tlaka: 49 dB(A) </t>
  </si>
  <si>
    <t xml:space="preserve">Isto kao točka 2., unutarnja jedinica VRV sustava (parapetna) kao Daikin VRV FXLQ32P ili jednakovrijedno _________  </t>
  </si>
  <si>
    <t>Qh  =3,6 kW</t>
  </si>
  <si>
    <t>Isto kao točka 2., unutarnja jedinica VRV sustava (parapetna) kao Daikin VRV FXLQ40P ili jednakovrijedno _________</t>
  </si>
  <si>
    <t>Isto kao točka 2., unutarnja jedinica VRV sustava (parapetna) kao Daikin VRV FXLQ50P ili jednakovrijedno _________</t>
  </si>
  <si>
    <t>Qh  =5,6 kW</t>
  </si>
  <si>
    <t>Qg = 6,3 kW</t>
  </si>
  <si>
    <t>Nivo zvučnog tlaka: 39/34 dB(A) na udaljenosti 1,5 m od jedinice:</t>
  </si>
  <si>
    <t>Y-račva kao Daikin KHRQ23M20T ili jednakovrijedan _____</t>
  </si>
  <si>
    <t>F 6,4 mm</t>
  </si>
  <si>
    <t>F 9,5 mm</t>
  </si>
  <si>
    <t>F 12,7 mm</t>
  </si>
  <si>
    <t>F 15,9 mm</t>
  </si>
  <si>
    <t>F 19,1 mm</t>
  </si>
  <si>
    <t>F 22,2 mm</t>
  </si>
  <si>
    <t>F 28,6 mm</t>
  </si>
  <si>
    <t xml:space="preserve">F 32mm              </t>
  </si>
  <si>
    <t>Toplinska izolacija kao Armaflex XG-06X32 ili jednakovrijedan ________</t>
  </si>
  <si>
    <t>Dobava materijala te izvedba protupožarnog brtvljenja trajno elastičnim vatrootpornim kitom F90  na mjestima prodora iz jednog požarnog sektora u drugi. U komplet su uključeni svi prodori za razvod instalacija grijanja i hlađenja.</t>
  </si>
  <si>
    <t>Klima inverter uređaj singl izvedbe za grijanje/hlađenjetehničke sobe kao Daikin tip  FTXR28E (unutarnja) + RXR28E (vanjska) + IR ili jednakovrijedan _</t>
  </si>
  <si>
    <t>F 6,35 mm</t>
  </si>
  <si>
    <t>F 9,52 mm</t>
  </si>
  <si>
    <t xml:space="preserve">F 22 mm           </t>
  </si>
  <si>
    <t>Izvedba prodora u zidu</t>
  </si>
  <si>
    <t>Električne grijače ploče</t>
  </si>
  <si>
    <t xml:space="preserve">Dobava i ugradnja električnih grijačih mramornih ploča, kao "MRAMOTERM" ili jedankovrijedan  _________  </t>
  </si>
  <si>
    <t>Dobava i ugradnja električnih grijačih mramornih ploča, komplet sa termostatom i elektropovezivanjem</t>
  </si>
  <si>
    <t xml:space="preserve"> - snaga 450 W</t>
  </si>
  <si>
    <t>Obračun po kompletu ugrađenog ploča.</t>
  </si>
  <si>
    <t>Električne grijače ploče UKUPNO:</t>
  </si>
  <si>
    <t>Ventilacija</t>
  </si>
  <si>
    <r>
      <t>Kanalski odsisni ventilator protoka zraka 100m</t>
    </r>
    <r>
      <rPr>
        <vertAlign val="superscript"/>
        <sz val="10"/>
        <rFont val="Arial"/>
        <family val="2"/>
        <charset val="238"/>
      </rPr>
      <t>3</t>
    </r>
    <r>
      <rPr>
        <sz val="10"/>
        <rFont val="Arial"/>
        <family val="2"/>
        <charset val="238"/>
      </rPr>
      <t>/h</t>
    </r>
  </si>
  <si>
    <t>Zračni odsisni ventil ZOV 100</t>
  </si>
  <si>
    <t xml:space="preserve">F 100 mm           </t>
  </si>
  <si>
    <t>Instalacija grijanja i hlađenja kontrolnih kućica</t>
  </si>
  <si>
    <t>Klima inverter uređaj singl izvedbe za grijanje/hlađenje tehničke sobe kao Daikin tip  FTXR28E (unutarnja) + RXR28E (vanjska) + IR ili jednakovrijedan _________</t>
  </si>
  <si>
    <t>Dobava i montaža klima inverter uređaj singl izvedbe za grijanje/hlađenje, sastavljen od jedne vanjske jedinice, kondenzatorsko kompresorske jedinice sa rotacionim kompresorom  i jedne unutrašnje jedinice kazetne zidne izvedbe, sa automatskim namještanjem istrujnih lamela, visokoaktivnim filterskim sustavom, mikroprocesorskim upravljanjem i programabilnim satom. Uz uređaj isporučiti IC daljinski upravljač sa nosačem za montažu na zid. Područje rada: Hlađenje: -15°C do +46°C ; Grijanje: od -15°C do +15°C, Qhl= 2,80 kW ; Qgr= 3,60 kW. Komplet se sastoji od unutrašnje i vanjske jedinice.</t>
  </si>
  <si>
    <t xml:space="preserve">F 32 mm           </t>
  </si>
  <si>
    <r>
      <t>Kanalski tlačni ventilator protoka zraka 100m</t>
    </r>
    <r>
      <rPr>
        <vertAlign val="superscript"/>
        <sz val="10"/>
        <rFont val="Arial"/>
        <family val="2"/>
        <charset val="238"/>
      </rPr>
      <t>3</t>
    </r>
    <r>
      <rPr>
        <sz val="10"/>
        <rFont val="Arial"/>
        <family val="2"/>
        <charset val="238"/>
      </rPr>
      <t>/h</t>
    </r>
  </si>
  <si>
    <t xml:space="preserve">F 125 mm           </t>
  </si>
  <si>
    <t>Ploče od ekstrudirane polistirenske pjene (XPS) d=6 cm, toplinska provodljivost 0,03 W/mK, tlačna čvrstoća &gt; 300 kPa</t>
  </si>
  <si>
    <t>Stavka obuhvaća dobavu i izvedbu završne obrade armiranobetonskog sokla. Stavkom je obuhvaćen sav potreban rad i materijal potreban za završnu obradu sokla. Završnu pročeljnu žbuku izvesti kao akrilatnu završnu dekorativnu vanjsku "kulir" žbuku zaglađene teksture.</t>
  </si>
  <si>
    <t>Protuklizne gres keramičke pločice š/v=30/30 cm</t>
  </si>
  <si>
    <t>Gres keramičke pločice š/v=30/30 cm</t>
  </si>
  <si>
    <t>Gipskartonski protupožarni pregradni zidovi d=12,5 cm</t>
  </si>
  <si>
    <t>Stavka obuhvaća dobavu i izradu unutarnje obloge pročeljnog zida impregniranim gipskartonskim pločama debljine 12,5 mm u dva sloja na podkonstrukciji i ispune od kamene vune debljine 5 cm i PE folije polagane s preklopom- tip kao Knauf  ploče H2 ili jednakovrijedan ____________. Zidne pregrade se izvode od betonske ploče do nosive konstrukcije krova. Preostale šupljine zapuniti pur pjenom. Stavkom je obuhvaćen sav rad te pričvrsni materijal potreban za kompletnu izvedbu obloge zida.</t>
  </si>
  <si>
    <t>Spušteni strop od protupožarnih gipskartonskih ploča</t>
  </si>
  <si>
    <t>Stavka obuhvaća dobavu i izradu spuštenog stropa u prostoriji sa tuševima od impregniranih gipskartonskih ploča debljine 12,5 mm u dva sloja na podkonstrukciji ovješenoj na samonosivi profilirani krovni lim ili čeličnu konstrukciji - tip kao Knauf na metalnoj podkonstrukciji ili jednakovrijedan ___________. Stavkom je obuhvaćen sav rad te pričvrsni materijal potreban za kompletnu izvedbu zida uključujući i polaganje PE folije sa gornje strane gipskartonskih ploča.</t>
  </si>
  <si>
    <t>Vrata svijetle veličine otvora min 70x205 cm (zidarski otvor veličine 80x210 cm, zid d=12,5 cm) POZ 13</t>
  </si>
  <si>
    <t>Vrata svijetle veličine otvora min 80x205 cm (zidarski otvor veličine 90x210 cm, zid d=12,5 ili 20 cm cm) POZ 14</t>
  </si>
  <si>
    <t>Vrata - zidarski otvor veličine 90x210 cm POZ 14a</t>
  </si>
  <si>
    <t>Unutarnja ostakljena vrata u hodniku</t>
  </si>
  <si>
    <t>Okov u inox brušenoj izvedbi je sljedeći:
Kvake u paru i obična brava s ključevima, s rozetama, podni ili zidni odbojnik. Ugraditi panik letvu prema projektu Zaštite od požara. 
U jediničnu cijenu uključena je završna obrada, sav okov, ugradnja vrata i završna obrada .</t>
  </si>
  <si>
    <t>Jednokrilni zaokretno-otklopni aluminijsko-plastificirani prozor dimenzija 65x130 cm POZ 1</t>
  </si>
  <si>
    <t>Jednokrilni zaokretno-otklopni aluminijsko-plastificirani prozor dimenzija 55x130 cm POZ 2</t>
  </si>
  <si>
    <t>Izrada, dobava i ugradnja ulaznih zaokretnih ostakljenih aluminijskih vrata iz plastificiranih profila s otklopnim nadsvjetlom prekinutog toplinskog mosta.  U cijenu je uključen sav spojni i pričvrsni materijal potreban za kompletnu ugradnju vrata. Ostakljenje je IZO staklom. Boja plastificiranih alu profila mora biti usklađena sa vanjskom fasadom te odobrena od strane investitora. Prozor mora zadovoljiti slijedeće parametre toplinske provodljivosti:
Uw=1,22 W/m2K
Ug=.1,1 W/m2K
Uf=1,5 W/m2K</t>
  </si>
  <si>
    <t>Izrada, dobava i ugradnja ulaznih zaokretnih ostakljenih aluminijskih vrata iz plastificiranih profila  prekinutog toplinskog mosta.  U cijenu je uključen sav spojni i pričvrsni materijal potreban za kompletnu ugradnju vrata. Ostakljenje je IZO staklom. Na unutarnju stranu zaljiepiti neprozirnu foliju. Na vrata potrebno ugraditi panik letvu za otvaranje s unutarnje strane. Boja plastificiranih alu profila mora biti usklađena sa vanjskom fasadom te odobrena od strane investitora. Prozor mora zadovoljiti slijedeće parametre toplinske provodljivosti:
Uw=1,22 W/m2K
Ug=.1,1 W/m2K
Uf=1,5 W/m2K</t>
  </si>
  <si>
    <t>PE folija 0,2 mm polagana s preklopima</t>
  </si>
  <si>
    <t>Kamena vuna d=10 cm  (toplinska provodljivost 0,04 W/mK)</t>
  </si>
  <si>
    <t>Kamena vuna d=12 cm  (toplinska provodljivost 0.04.W/mK)</t>
  </si>
  <si>
    <t>Geotekstil 300 g/m2 , d=0,2 cm</t>
  </si>
  <si>
    <t>Polimerna hidroizolacijska traka od elastičnog mekog PVC-a d=0,1 cm (toplinska provodljivost 0,14 W/mK)</t>
  </si>
  <si>
    <t>Izvođač je dužan gradilište održavati čistim, a na kraju radova treba izvesti detaljno čišćenje. Nakon dovršenja gradnje predat će Izvoditelj radova posve uređeno gradilište i okolinu predstavniku Investitora uz obveznu prisutnost projektanta. Primjedbe dane od strane projektanta imaju istu težinu kao i primjedbe dane od strane nadzornog inženjera investitora.</t>
  </si>
  <si>
    <t>Izvođač je u okviru ugovorene cijene dužan izvršiti koordinaciju radova svih kooperanata na način da omogući kontinuirano odvijanje posla i zaštitu već izvedenih radova. Sva oštećenja nastala na već izvedenim radovima izvođač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</si>
  <si>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Instalacija hlađenja - tehnička soba</t>
  </si>
  <si>
    <t>Obračun po kompletu ugrađenog klima uređaja.</t>
  </si>
  <si>
    <t>Dobava i montaža klima inverter uređaj singl izvedbe za grijanje/hlađenje, sastavljen od jedne vanjske jedinice, kondenzatorsko kompresorske jedinice sa rotacionim kompresorom  i jedne unutrašnje jedinice kazetne zidne izvedbe, sa automatskim namještanjem istrujnih lamela, visokoaktivnim filterskim sustavom, mikroprocesorskim upravljanjem i programabilnim satom. Uz uređaj isporučiti IC daljinski upravljač sa nosačem za montažu na zid. Područje rada: Hlađenje: -15°C do +46°C ; Grijanje: od -20°C do +15°C, Qhl= 2,50 kW ; Qgr= 2,80 kW. Komplet se sastoji od unutrašnje i vanjske jedinice.</t>
  </si>
  <si>
    <t>6.4.</t>
  </si>
  <si>
    <t>Kontrolna kućica carine za putnički promet - tip 2 UKUPNO:</t>
  </si>
  <si>
    <t>Podzbroj za 1 kontrolnu kućicu</t>
  </si>
  <si>
    <t>Promjenjiva prometna signalizacija nadstrešnice UKUPNO:</t>
  </si>
  <si>
    <t>Ograde</t>
  </si>
  <si>
    <t>(OTU VI 9-04.1)</t>
  </si>
  <si>
    <t>Obračun po m ugrađene ograde.</t>
  </si>
  <si>
    <t>Elektro radovi UKUPNO:</t>
  </si>
  <si>
    <t>Ostali radovi</t>
  </si>
  <si>
    <t>Ostali radovi UKUPNO:</t>
  </si>
  <si>
    <t>Obračun po kompletu.</t>
  </si>
  <si>
    <t>Izmještanje i zaštita postojećih elektroinstalacija UKUPNO:</t>
  </si>
  <si>
    <t>Izmještanje i zaštita postojećih TK instalacija</t>
  </si>
  <si>
    <t>PEHD cijevi DN 50 mm, radni tlak 10 bara</t>
  </si>
  <si>
    <t>PEHD cijevi DN 110 mm, radni tlak 10 bara</t>
  </si>
  <si>
    <t>Zdenci kabelske kanalizacije</t>
  </si>
  <si>
    <t>Obračun po komadu izvedenog kabelskog zdenca.</t>
  </si>
  <si>
    <t>Dobava, montaža i spajanje el. grijača oluka grijaćim kabelom uključujući izradu hladnog kraja s vodotijesnim spojem i vodotijesnog završetka.</t>
  </si>
  <si>
    <t>Temperaturno osjetilo</t>
  </si>
  <si>
    <t>17.3.</t>
  </si>
  <si>
    <t>Krute PNT cijevi Ø23 mm</t>
  </si>
  <si>
    <t>PVC KAOFLEX cijevi Ø23 mm</t>
  </si>
  <si>
    <t>PVC cijev Ø16 mm</t>
  </si>
  <si>
    <t>Dobava i ugradnja cijevi  te ostali potreban spojni pribor i materijal.</t>
  </si>
  <si>
    <t>17.4.</t>
  </si>
  <si>
    <t>Obračun po kom ugrađenog elementa.</t>
  </si>
  <si>
    <t>Dobava i polaganje ''U'' profila 120x70x2000 mm za zaštitu vertikalne PK police.</t>
  </si>
  <si>
    <t>17.2.1.</t>
  </si>
  <si>
    <t>17.2.2.</t>
  </si>
  <si>
    <t>17.4.1.</t>
  </si>
  <si>
    <t>17.5.</t>
  </si>
  <si>
    <t>17.6.</t>
  </si>
  <si>
    <t>17.6.1.</t>
  </si>
  <si>
    <t>17.6.2.</t>
  </si>
  <si>
    <t>17.6.3.</t>
  </si>
  <si>
    <t>Zaštita vertikalnih kabelskih polica</t>
  </si>
  <si>
    <t>Kutija za izjednačavanje potencijala</t>
  </si>
  <si>
    <t>18.1.</t>
  </si>
  <si>
    <t>18.2.</t>
  </si>
  <si>
    <t>18.3.</t>
  </si>
  <si>
    <t>18.4.</t>
  </si>
  <si>
    <t>18.5.</t>
  </si>
  <si>
    <t>18.6.</t>
  </si>
  <si>
    <t>18.7.</t>
  </si>
  <si>
    <t>17.7.</t>
  </si>
  <si>
    <t>Razvodna spojna kutija</t>
  </si>
  <si>
    <t>Dobava, montaža i spajanje razvodne spojne kutije u plastičnom kučištu IP65.</t>
  </si>
  <si>
    <t>Izjednačenje potencijala metalnih masa</t>
  </si>
  <si>
    <t>21.</t>
  </si>
  <si>
    <t>Protupožarno brtvljenje</t>
  </si>
  <si>
    <t>Betonski temelji stupova rasvjete</t>
  </si>
  <si>
    <t>Obračun po kompletu izvedenog temelja.</t>
  </si>
  <si>
    <t>Stupovi rasvjete</t>
  </si>
  <si>
    <t>Obračun po komadu montiranog nosača.</t>
  </si>
  <si>
    <t>Obračun po komadu ugrađene kutije.</t>
  </si>
  <si>
    <r>
      <t>Kabel PP00-Y 3x2,5mm</t>
    </r>
    <r>
      <rPr>
        <vertAlign val="superscript"/>
        <sz val="10"/>
        <rFont val="Arial"/>
        <family val="2"/>
        <charset val="238"/>
      </rPr>
      <t xml:space="preserve">2 </t>
    </r>
    <r>
      <rPr>
        <sz val="10"/>
        <rFont val="Arial"/>
        <family val="2"/>
        <charset val="238"/>
      </rPr>
      <t>(u stupu)</t>
    </r>
  </si>
  <si>
    <t>Obračun po kompletu ugrađenog kontrolera.</t>
  </si>
  <si>
    <t>Obuhvaća nabavu, dopremu i ugradnju u pripremljeni rov trake za uzemljenje sa svim potrebnim mjerenjima i ispitivanjima. U stavci su uključene križne spojnice i spoj vijkom na stup</t>
  </si>
  <si>
    <t>Obračun po kom ugrađenog luksomata.</t>
  </si>
  <si>
    <t>Luksomat</t>
  </si>
  <si>
    <t>Dobava, montaža i spajanje luksomata sa svim potrebnim pričvrsnim i spojnim priborom.</t>
  </si>
  <si>
    <t>Cestovna rasvjeta</t>
  </si>
  <si>
    <t>Cestovna rasvjeta UKUPNO:</t>
  </si>
  <si>
    <t>Obračun po kompletu izvedenog priključnog mjesta.</t>
  </si>
  <si>
    <t>Priključno mjesto za rasvjetu jelke</t>
  </si>
  <si>
    <t>RTV instalacija</t>
  </si>
  <si>
    <t>Antenski sustav</t>
  </si>
  <si>
    <t>RTV stanica</t>
  </si>
  <si>
    <t>Adapter za uzemljenje dvostruki</t>
  </si>
  <si>
    <t>Konektor F</t>
  </si>
  <si>
    <t>Obuhvaća nabavu, dopremu i uvlačenje kabela kroz cijevi. Stavkom je obuhvaćen sav potreban materijal i rad potreban za spajanje kabela te sva potrebna mjerenja i ispitivanja do potpune funkcionalnosti.</t>
  </si>
  <si>
    <t>Dobava, ugradnja i spajanje antenskih priključnica te ostali potreban rad, spojni pribor i materijal.</t>
  </si>
  <si>
    <t>Cijevi za instalacije</t>
  </si>
  <si>
    <t>Plastična cijev CSS 20</t>
  </si>
  <si>
    <t>Okiten cijev 50 mm</t>
  </si>
  <si>
    <t>Ugradne kutije</t>
  </si>
  <si>
    <t>Dobava i ugradnja kutija  te ostali potreban spojni pribor i materijal.</t>
  </si>
  <si>
    <t>Plastična ugradna kutija PS 50 sa poklopcem</t>
  </si>
  <si>
    <t>Plastična ugradna kutija 60 mm</t>
  </si>
  <si>
    <t>Aluminijski dvodjelni stup, P 916 ili jednakovrijedan_______</t>
  </si>
  <si>
    <t>Krovni lim, P 82 R  ili jednakovrijedan_______</t>
  </si>
  <si>
    <t>Obujmica za pričvrščenje, P 912 S  ili jednakovrijedan_______</t>
  </si>
  <si>
    <t>Obujmica za uzemljenje, P 909 S  ili jednakovrijedan_______</t>
  </si>
  <si>
    <t>Obujmica za sidrenje, P 905  ili jednakovrijedan_______</t>
  </si>
  <si>
    <t>Poklopac za stup, P 76  ili jednakovrijedan_______</t>
  </si>
  <si>
    <t>Sat antena TD 100/110 cm, TRIAX  ili jednakovrijedan_______</t>
  </si>
  <si>
    <t>LNB Quattro, GSS GRUNDIG GLQ 40  ili jednakovrijedan_______</t>
  </si>
  <si>
    <t>Nosač dva LNB-a, TRIAX  ili jednakovrijedan_______</t>
  </si>
  <si>
    <t>Koaksijalni kabel 75 Ohm-a, UC21  ili jednakovrijedan_______</t>
  </si>
  <si>
    <t>UKV antena, UKV 452   ili jednakovrijedan_______</t>
  </si>
  <si>
    <t>VHF antena, TV 3009   ili jednakovrijedan_______</t>
  </si>
  <si>
    <t>UHF antena, TV 4543   ili jednakovrijedan_______</t>
  </si>
  <si>
    <t>Obuhvaća nabavu, dopremu i ugradnju trake za uzemljenje sa svim potrebnim mjerenjima i ispitivanjima. U stavci su uključene križne spojnice i spoj vijkom na stup.</t>
  </si>
  <si>
    <t>Dobava, postava i spajanje Cu vodiča za izjednačenje potencijala između ormarića stanice i gromobranske hvataljke uz stup.</t>
  </si>
  <si>
    <t>RTV instalacije UKUPNO:</t>
  </si>
  <si>
    <t>Sustav zaštite od munje</t>
  </si>
  <si>
    <t>Izrada mjernog spoja</t>
  </si>
  <si>
    <t>Keramičarski radovi UKUPNO:</t>
  </si>
  <si>
    <t>2.1.7.</t>
  </si>
  <si>
    <t>Podopolagački radovi</t>
  </si>
  <si>
    <t xml:space="preserve">Cementom stabilizirani sloj kamenog materijala </t>
  </si>
  <si>
    <t>Cementom stabilizirani sloj od mehanički zbijenog zrnatog kamenog materijala. Obuhvaća nabavu materijala, prijevoz, upotrebu opreme te sav rad na izradi, ugradnji i njezi sloja.</t>
  </si>
  <si>
    <t>(OTU III st.5-04)</t>
  </si>
  <si>
    <t>(OTU III st.6-03)</t>
  </si>
  <si>
    <t>Obračun po km trase prema projektu.</t>
  </si>
  <si>
    <t>Kolnička konstrukcija UKUPNO:</t>
  </si>
  <si>
    <r>
      <t>Obračun po m</t>
    </r>
    <r>
      <rPr>
        <vertAlign val="superscript"/>
        <sz val="10"/>
        <rFont val="Arial"/>
        <family val="2"/>
        <charset val="238"/>
      </rPr>
      <t>2</t>
    </r>
    <r>
      <rPr>
        <sz val="10"/>
        <rFont val="Arial"/>
        <family val="2"/>
        <charset val="238"/>
      </rPr>
      <t xml:space="preserve"> gornje površine ugrađenog sloja.</t>
    </r>
  </si>
  <si>
    <t>2.1.</t>
  </si>
  <si>
    <t>2.2.</t>
  </si>
  <si>
    <t>Jedinična cijena</t>
  </si>
  <si>
    <t>m³</t>
  </si>
  <si>
    <t>1.1.</t>
  </si>
  <si>
    <t>1.2.</t>
  </si>
  <si>
    <t>m²</t>
  </si>
  <si>
    <t>1.</t>
  </si>
  <si>
    <t>kom</t>
  </si>
  <si>
    <t>2.</t>
  </si>
  <si>
    <t>3.</t>
  </si>
  <si>
    <t>6.</t>
  </si>
  <si>
    <t>Geodetski radovi</t>
  </si>
  <si>
    <t>km</t>
  </si>
  <si>
    <t>Široki iskop</t>
  </si>
  <si>
    <t>3.1.</t>
  </si>
  <si>
    <t>3.2.</t>
  </si>
  <si>
    <t>4.1.</t>
  </si>
  <si>
    <t>5.1.</t>
  </si>
  <si>
    <t>5.2.</t>
  </si>
  <si>
    <t>m¹</t>
  </si>
  <si>
    <t>(OTU III st.5-02)</t>
  </si>
  <si>
    <t>Obuhvaća materijal, grubo i fino planiranje i nabijanje do tražene zbijenosti.</t>
  </si>
  <si>
    <t>(OTU II st. 2-10)</t>
  </si>
  <si>
    <t>(OTU II st. 2-08.1)</t>
  </si>
  <si>
    <t>(OTU II st. 2-08)</t>
  </si>
  <si>
    <t>(OTU II st. 2-09)</t>
  </si>
  <si>
    <t>Izrada nasipa</t>
  </si>
  <si>
    <t>(OTU II st. 2-02)</t>
  </si>
  <si>
    <t>(OTU II st. 2-01)</t>
  </si>
  <si>
    <t>(OTU I st. 1-02.)</t>
  </si>
  <si>
    <t>Redni
broj</t>
  </si>
  <si>
    <t>O p i s   r a d o v a</t>
  </si>
  <si>
    <t>Jedinica
mjere</t>
  </si>
  <si>
    <t>Količina radova</t>
  </si>
  <si>
    <t>Obračun po m³ ugrađenog i zbijenog materijala.</t>
  </si>
  <si>
    <t>6.1.</t>
  </si>
  <si>
    <t>7.1.</t>
  </si>
  <si>
    <r>
      <t>m</t>
    </r>
    <r>
      <rPr>
        <vertAlign val="superscript"/>
        <sz val="10"/>
        <rFont val="Arial"/>
        <family val="2"/>
        <charset val="238"/>
      </rPr>
      <t>2</t>
    </r>
  </si>
  <si>
    <t>Izrada mjernog spoja s preklapanjem na traku izvoda od uzemljivača u duljini 100 mm te spajanje s dva vijka M8. Spoj izvesti na 0,4 m od kote terena. Fiksni spoj na stup konstrukcije izvesti trakom FeZn 25x4 mm duljine 220 mm zavarenom na stup u dužini od 100 mm. Var zaštititi od korozije.</t>
  </si>
  <si>
    <t>Izrada premoštenja metalnog stupa i limenog pokrova trakom FeZn 25x4 mm, duljine 1,5 m uključujući spoj varom na metalni stup i spojnicu za spoj na lim s potrebnim vijcima.</t>
  </si>
  <si>
    <t>Obračun po kom izvedenog izvoda.</t>
  </si>
  <si>
    <t>Obračun po kom izvedenog odvoda.</t>
  </si>
  <si>
    <t>Kutija za mjerni spoj</t>
  </si>
  <si>
    <t>Dobava, ugradnja i spajanje kutije za mjerni spoj.</t>
  </si>
  <si>
    <t>Izvod trakom FeZn 25x4 mm duljine 3,0 m</t>
  </si>
  <si>
    <t>Izvod trakom FeZn 25x4 mm duljine 1,5 m</t>
  </si>
  <si>
    <t>Dobava i ugradnja trake FeZn 25x4 mm dužine 1,5m na metalnu konstrukciju kućice za premoštenje sa izradom spoja kontrolne kućice s preklapanjem trake na traku 100 mm i učvršćivanjem sa dva vijka M8 na visini 0,4 m od kote terena.</t>
  </si>
  <si>
    <t>Zidni hidrant</t>
  </si>
  <si>
    <t>Obračun po kompletu ugrađenog hidranta.</t>
  </si>
  <si>
    <t>Dobava i montaža cijevi i fazonskih komada, uključivo obujmice za učvrščenje, te gumene brtve. Stavkom je obuhvaćen sav dodatni rad i materijal potreban za kompletnu ugradnju uključujući sve potrebne fazonske komade za izvedbu spoja na sanitarnu opremu.</t>
  </si>
  <si>
    <t>Dobava i montaža lijevano željeznih cijevi, uključivo obujmice za učvrščenje, te brtvljenje konopom.</t>
  </si>
  <si>
    <t>Dobava i montaža lijevano željeznog čistača, uključivo obujmice za učvrščenje, te brtvljenje konopom.</t>
  </si>
  <si>
    <t>Obračun po komadu ugrađenog čistača.</t>
  </si>
  <si>
    <t>Obračun po komadu ugrađenog ventila.</t>
  </si>
  <si>
    <t>Ispitivanje montiranog voda na nepropusnost pomoću zraka. Sve ostalo prema uputama za tlačnu probu opisanim u programu kontrole i osiguranja kvalitete.</t>
  </si>
  <si>
    <t>Tlačna proba vodovoda</t>
  </si>
  <si>
    <t>Ispitivanje nepropusnosti cijevi sanitarne odvodnje</t>
  </si>
  <si>
    <t>Stavka obuhvaća sav potreban, rad, materijal i opremu potrebnu za ispitivanje odvodnog cjevovoda u sanitarijama na nepropusnost.</t>
  </si>
  <si>
    <t>Obračun po komadu ugrađenog bojlera.</t>
  </si>
  <si>
    <t>Dobava i montaža niskomontažnog, niskotlačnog električnog bojlera uključivo spajanje  na dovod vode.</t>
  </si>
  <si>
    <t>Monterski radovi UKUPNO:</t>
  </si>
  <si>
    <t>Sanitarna oprema UKUPNO:</t>
  </si>
  <si>
    <t>Vodoopskrba i sanitarna odvodnja - vanjska</t>
  </si>
  <si>
    <t>Vodoopskrba i sanitarna odvodnja - vanjska UKUPNO:</t>
  </si>
  <si>
    <t>(OTU II st. 2-04)</t>
  </si>
  <si>
    <t>(OTU II st.3-05.2.1)</t>
  </si>
  <si>
    <t>Obračun po m³ izvedene podloge.</t>
  </si>
  <si>
    <t>Podrazumijeva sav rad i materijal za izradu, prijevoz, obradu, njegu i zaštitu betona. Debljina podložnog sloja je 10 cm.</t>
  </si>
  <si>
    <t>Obračun po m² gornje površine ugrađenog sloja.</t>
  </si>
  <si>
    <t>Ukupna cijena
(kn)</t>
  </si>
  <si>
    <t>Pripremni radovi</t>
  </si>
  <si>
    <t>Obuhvaća uklanjanje grmlja, šiblja, drveća i panjeva, vađenje korijenja, sječenje, rezanje na duljinu pogodnu za prijevoz, čišćenje, odnošenje na odlagalište, nasipanje i zbijanje nastalih udubina u tlu.</t>
  </si>
  <si>
    <t>Obračun po m² očišćene površine i po komadu.</t>
  </si>
  <si>
    <t>Zemljani radovi</t>
  </si>
  <si>
    <t>Stavka obuhvaća iskop, guranje ili odlaganje na privremeno odlagalište i utovar iskopanog materijala u prijevozno sredstvo, uređenje i čišćenje iskopanih i susjednih površina, te odvoz i zbrinjavanje viška materijala na odlagalištu.</t>
  </si>
  <si>
    <t>Obračun po m³ iskopa u sraslom stanju</t>
  </si>
  <si>
    <t>Obračun po m³ ugrađenog i zbijenog nasipa.</t>
  </si>
  <si>
    <t xml:space="preserve">Uređenje temeljnog tla </t>
  </si>
  <si>
    <t>Mehaničkim zbijanjem</t>
  </si>
  <si>
    <t>Obuhvaća sav prijevoz i materijal, čišćenje, planiranje, izravnavanje usitnjenim kamenim materijalom, sušenje ili vlaženje i zbijanje.</t>
  </si>
  <si>
    <t>Obračun po m² uređenog temeljnog tla.</t>
  </si>
  <si>
    <t xml:space="preserve">Izrada posteljice </t>
  </si>
  <si>
    <t>Obračun po m² uređene i zbijene posteljice nasipa.</t>
  </si>
  <si>
    <t>Kolnička konstrukcija</t>
  </si>
  <si>
    <t>Nosivi sloj od kamenog materijala</t>
  </si>
  <si>
    <t>(OTU III st.5-01)</t>
  </si>
  <si>
    <t xml:space="preserve">REKAPITULACIJA </t>
  </si>
  <si>
    <t>Pripremni radovi UKUPNO:</t>
  </si>
  <si>
    <t>Zemljani radovi UKUPNO:</t>
  </si>
  <si>
    <t>PROMETNE POVRŠINE</t>
  </si>
  <si>
    <t>Obuhvaćaju sav rad na održavanju točaka operativnog poligona i repera, rad na iskolčenju graničnog prijelaza i svih njegovih sastavnih dijelova; sva mjerenja u vezi prijenosa podataka iz projekta na teren i obrnuto; postavljanje i održavanje iskolčenih oznaka i ploča s oznakama stacionaža na terenu od početka radova do predaje svih radova investitoru.</t>
  </si>
  <si>
    <t>2.3.</t>
  </si>
  <si>
    <t xml:space="preserve">Rušenje i uklanjanje asfaltiranih prometnica </t>
  </si>
  <si>
    <t>(OTU I st.1-03.2)</t>
  </si>
  <si>
    <t>Podrazumijeva rušenje svih sastavnih elemenata prometnice (kolnika, rubnjaka, znakova, ograde...), čišćenje gradilišta te prijevoz i odvojeno zbrinjavanje otpadnog i upotrebljivog materijala na odlagalište.</t>
  </si>
  <si>
    <t>Obračun po m² stvarno porušene površine asfaltiranog kolnika.</t>
  </si>
  <si>
    <t>(OTU I st.1-03.1)</t>
  </si>
  <si>
    <t>Uklanjanje grmlja i drveća</t>
  </si>
  <si>
    <t>3.3.</t>
  </si>
  <si>
    <t>4.2.</t>
  </si>
  <si>
    <t>4.3.</t>
  </si>
  <si>
    <t>m'</t>
  </si>
  <si>
    <t>6.2.</t>
  </si>
  <si>
    <t>Strojno glodanje postojećeg asfalta</t>
  </si>
  <si>
    <t>5.</t>
  </si>
  <si>
    <t>6.3.</t>
  </si>
  <si>
    <t>5.3.</t>
  </si>
  <si>
    <t xml:space="preserve">Obuhvaća nabavu materijala iz pozajmišta, utovar, prijevoz, nasipanje, razastiranje, vlaženje ili sušenje, planiranje i zbijanje. </t>
  </si>
  <si>
    <t>Crta za zaustavljanje vozila širine 50 cm (bijele boje) - H11</t>
  </si>
  <si>
    <t>Polja za usmjeravanje prometa (bijele boje) - H31</t>
  </si>
  <si>
    <t>Natpis na kolniku H48 (žute boje)</t>
  </si>
  <si>
    <t>Mjesta za posebne namjene (žute boje) - H56</t>
  </si>
  <si>
    <t>Horizontalna i vertikalna signalizacija UKUPNO:</t>
  </si>
  <si>
    <t>Privremena regulacija prometa</t>
  </si>
  <si>
    <t>Tipski stupovi vertikalne signalizacije - privremeni</t>
  </si>
  <si>
    <t>Stup dužine 2,90 m</t>
  </si>
  <si>
    <t>Obračun po komadu postavljenog stupa.</t>
  </si>
  <si>
    <t>Prometni znakovi - privremeni</t>
  </si>
  <si>
    <t>Znakovi opasnosti - trokut 90x90x90 cm</t>
  </si>
  <si>
    <t>Privremena regulacija prometa UKUPNO:</t>
  </si>
  <si>
    <t>1.9.</t>
  </si>
  <si>
    <t>PROMETNA OPREMA I SIGNALIZACIJA UKUPNO:</t>
  </si>
  <si>
    <t>Obračun po komadu ugrađenog upravljačkog panela.</t>
  </si>
  <si>
    <t>Upravljački paneli</t>
  </si>
  <si>
    <t>Obračun po kom ugrađenog senzora.</t>
  </si>
  <si>
    <t>Dobava, ugradnja i spajanje senzora mjerenja vidljivosti sa svim potrebnim spojnim materijalom i priborom.</t>
  </si>
  <si>
    <t>Senzor mjerenja vidljivosti tip kao EK SMV1 ili jednakovrijedan_________</t>
  </si>
  <si>
    <t>Ethernet kabel STP CAT 5</t>
  </si>
  <si>
    <t>Dobava, polaganje i spajanje Ethernet kabela za povezivanje upravljackog panela i promjenjivog znaka dijelom u postojece trase a dijelom u instalacijske cijevi i kanalice.</t>
  </si>
  <si>
    <t>Kabel za napajanje promjenjivih znakova</t>
  </si>
  <si>
    <t>Kabel PP00-Y 3x2,5 mm2</t>
  </si>
  <si>
    <t>Kabel PP00-Y 3x1,5 mm2</t>
  </si>
  <si>
    <t>Obračun po m položenog kabela.</t>
  </si>
  <si>
    <t>Razvodne kutije</t>
  </si>
  <si>
    <t>Obračun po kom ugrađene razvodne kutije.</t>
  </si>
  <si>
    <t>Dobava, isporuka i ugradnja OG razvodnih kutija u zaštiti IP 65 sa stezaljkama i obujmicama.</t>
  </si>
  <si>
    <t>Dobava i polaganje, po kabelskim policama i instalacijskim cijevima na obujmicama, kabela za napajanje promjenjivih znakova sa spajanjem i ispitivanjem kabela.</t>
  </si>
  <si>
    <t>Kabelska polica sa poklopcem</t>
  </si>
  <si>
    <t>Dobava, isporuka i pričvršćenje na konstrukciju nadstrešnice ili u instalacioni kanal kabelske police  s montažnim materijalom i pričvršćenje na konstrukciju.</t>
  </si>
  <si>
    <t>Obračun po m ugrađene police.</t>
  </si>
  <si>
    <t>Polica PK 100 sa poklopcem</t>
  </si>
  <si>
    <t>Obračun po kompletu ugrađene šine.</t>
  </si>
  <si>
    <t>Postolje čelične konstrukcije za smještaj vanjske VRV jedinice</t>
  </si>
  <si>
    <t>Izrada   i montaža postolja čelične konstrukcije (dimenzija cca 1350x800 mm) za smještaj vanjske VRV jedinice na krovu objekta na pripremljene čelične šine, u kompletu sa svim potrebnim montažnim priborom.</t>
  </si>
  <si>
    <t>Obračun po komadu izvedenog postolja.</t>
  </si>
  <si>
    <t>Stavka obuhvaća nabavu, dopremu i ugradnju predizoliranih bakrenih cijevi za freonsku instalaciju plinske i tekuće faze namjenjene za rashladni medij R-410A. U kompletu sa spojnicama i koljenima, spojnim i pričvrsnim materijalom. Cijevi moraju biti odmašćene, očišćene i osušene prije ugradnje. U cijeni sav potreban dodatni materijal potreban za kompletnu ugradnju i spajanje cijevi.</t>
  </si>
  <si>
    <t>Izvedba prodora u krovu</t>
  </si>
  <si>
    <t>Obračun po komadu izvedenog prodora.</t>
  </si>
  <si>
    <t>Stavka obuhvaća sav rad i materijal potreban za izvedbu prodora u krovu za vođenje frigo instalacije od vanjske prema unutarnjim jedinicama. U stavku uključena i limarska obrada opšava prodora uz izradu nepropusnog spoja.</t>
  </si>
  <si>
    <t>Dobava materijala te izvedba protupožarnog brtvljenja  na mjestima prodora iz jednog požarnog sektora u drugi. U komplet su uključeni svi prodori za razvod električnih instalacija.</t>
  </si>
  <si>
    <t>Stavka obuhvaća toplinsku izolacija bakrenih cijevi odvoda kondenzata s parnom branom. Izolacija mora biti negoriva. U kompletu sa ljepilom, ljepljivom trakom i ostalim potrebnim materijalom.</t>
  </si>
  <si>
    <t>Puštanje u pogon sustava</t>
  </si>
  <si>
    <t>Stavka obuhvaća puštanje u pogon kompletnog VRV sustava sa razvodom. Stavkom je obuhvaćeno  ispuhivanje cijevnog razvoda, tlačna proba sa N2 na 25 bara, nadopunjavanje sistema, vakumiranje razvoda, provjera nepropusnosti freonske instalacije VRV sustava, vakumiranje i dopunjavanje rashladnog sredstva od strane ovlaštenog servisa uz izdavanje potrebnih uputa za korištenje, atesta i garancija.</t>
  </si>
  <si>
    <t>6.1.2.</t>
  </si>
  <si>
    <t>6.1.3.</t>
  </si>
  <si>
    <t>Sav materijal i oprema, koju izvođač dobavlja i ugrađuje, mora imati isprave o sukladnosti, u skladu sa važećim zakonima i propisima iz područja gradnje (tvornička ispitivanja i atesti, certifikati sukladnosti i sl.) i uvjerenja o kakvoći u skladu s važećim zakonima i propisima.</t>
  </si>
  <si>
    <t>Izvođačeva je obveza održavanje javnih cesta koje koristi u svrhu građenja te sanacija svih eventualnih oštećenja nastalih korištenjem. Po završetku radova ceste je potrebno dovesti u prvobitno stanje bez prava na naknadu troškova.</t>
  </si>
  <si>
    <t>Obračun po komadu ugrađenog znaka</t>
  </si>
  <si>
    <t>Horizontalna signalizacija</t>
  </si>
  <si>
    <t>Stavka obuhvaća nabavu, dopremu i izradu elemenata horizontalne signalizacije s retroreflektivnim zrncima, retrorefleksije klasa II.</t>
  </si>
  <si>
    <t xml:space="preserve">Funkcije: on/off, režim rada, set point, brzina ventilatora, pozicija lamela, pojedinačno podešavanje za jedinice u grupi, signalizacija greške, signalizacija zaprljanosti filtera, tjedni program sa 5 dnevnih podprograma (ukupno 35). </t>
  </si>
  <si>
    <t>Stavka obuhvaća nabavu, dopremu i ugradnju žičanog elektronskog prostornog regulatora sa LCD displejom i tjednim programskim satom za upravljanje i kontrolu do 16 unutarnjih VRV jedinica sa svim potrebnim spojnim materijalom. Kontrola pristupa moguća je u tri nivoa sa mogućnošću ograničavanja pristupa korisnika.</t>
  </si>
  <si>
    <t>Obračun po komadu ugrađenog uređaja.</t>
  </si>
  <si>
    <t>Izolirani bakreni spojni elelementi</t>
  </si>
  <si>
    <t>Podrazumijeva nabavu, dopremu i ugradnju izoliranih bakreni spojni elementi za razvod medija R-410A za plinsku i tekuću fazu, uključivo redukcije (2 odnosno 3 komada po kompletu: plinska + tekuća faza)</t>
  </si>
  <si>
    <t>Y-račva kao Daikin KHRQ23M29T ili jednakovrijedan _____</t>
  </si>
  <si>
    <t>Stavka obuhvaća nabavu, dopremu i ugradnju PVC cijevi za odvod kondenzata sa unutrašnjih rashladnih parapetnih jedinica do spoja na PVC cijev za odvodnju kondenzata u podu prostorija, uključujući potrebne brtve i koljena.</t>
  </si>
  <si>
    <t>Bakrene cijevi za freonsku instalaciju</t>
  </si>
  <si>
    <t>Bakrene cijevi za odvod kondenzata</t>
  </si>
  <si>
    <r>
      <t xml:space="preserve">Ormar automatike s mikroprocesorskim upravljanjem tip </t>
    </r>
    <r>
      <rPr>
        <b/>
        <sz val="10"/>
        <rFont val="Arial"/>
        <family val="2"/>
        <charset val="238"/>
      </rPr>
      <t>AMF25 NT</t>
    </r>
    <r>
      <rPr>
        <sz val="10"/>
        <rFont val="Arial"/>
        <family val="2"/>
        <charset val="238"/>
      </rPr>
      <t xml:space="preserve"> ugrađen u kučište elektroagragatskog postrojenja.   </t>
    </r>
  </si>
  <si>
    <r>
      <t>Mjerenje (ispis na LCD-displeju):</t>
    </r>
    <r>
      <rPr>
        <sz val="10"/>
        <rFont val="Arial"/>
        <family val="2"/>
        <charset val="238"/>
      </rPr>
      <t xml:space="preserve"> Napon generatora, frekvencija generatora, napon mreže, struja generatora, frekvencija mreže, napon baterije, broj okretaja motora, nivo goriva, te brojač sati rada.</t>
    </r>
  </si>
  <si>
    <r>
      <t xml:space="preserve">Svjetlosna signalizacija – stanja (LED): </t>
    </r>
    <r>
      <rPr>
        <sz val="10"/>
        <rFont val="Arial"/>
        <family val="2"/>
        <charset val="238"/>
      </rPr>
      <t xml:space="preserve">
Mreža prisutna/neispravna, generatorski napon prisutan/neispravan, uključen generatorski sklopnik, uključen mrežni sklopnik, nizak prtisak ulja, visoka temperatura/nizak nivo rashladne tekućine motora, nizak nivo goriva (pričuva goriva), neuspio start, , nizak napon baterije</t>
    </r>
  </si>
  <si>
    <r>
      <t>Signalizacija stanja i kvarova (ispis na LCD-displeju):</t>
    </r>
    <r>
      <rPr>
        <sz val="10"/>
        <rFont val="Arial"/>
        <family val="2"/>
        <charset val="238"/>
      </rPr>
      <t xml:space="preserve"> 
Nadnapon/podnapon i nad/pod frekvencija generatora, preopterećenje i kratki spoj generatora, nad/podfrekvencija i nad/podnapon mreže, napona mreže, pobjeg, nizak napon punjenja baterija, napon baterije.
</t>
    </r>
  </si>
  <si>
    <r>
      <t xml:space="preserve">Zašite generatora: </t>
    </r>
    <r>
      <rPr>
        <sz val="10"/>
        <rFont val="Arial"/>
        <family val="2"/>
        <charset val="238"/>
      </rPr>
      <t>Preopterećenje, kratki spoj, podnapon, nadnapon, asimetrija, podfrekvencija i nadfrekvencija.</t>
    </r>
  </si>
  <si>
    <r>
      <rPr>
        <b/>
        <sz val="10"/>
        <rFont val="Arial"/>
        <family val="2"/>
        <charset val="238"/>
      </rPr>
      <t>Ugrađen zaštitni izlazni prekidač</t>
    </r>
    <r>
      <rPr>
        <sz val="10"/>
        <rFont val="Arial"/>
        <family val="2"/>
        <charset val="238"/>
      </rPr>
      <t xml:space="preserve"> nazivne struje 250A, s termo zaštitnim elementom, dodatnim kontaktom za signalizaciju. </t>
    </r>
  </si>
  <si>
    <t>UREĐAJ ZA KOMUTACIJU</t>
  </si>
  <si>
    <t>POMOĆNI RADOVI I OPREMA ZA AGREGAT</t>
  </si>
  <si>
    <t>Puštanje u pogon i testiranje</t>
  </si>
  <si>
    <t>4.3.1.</t>
  </si>
  <si>
    <t xml:space="preserve">Isporuka, istovar, montaža i testiranje sustava.                    </t>
  </si>
  <si>
    <t>4.3.2.</t>
  </si>
  <si>
    <t>Kod puštanja u rad obaviti ispitivanje sustava teretom od minimalno  80 kW. Dostaviti ispitni protokol o rezultatima mjerenjima u svim režimima rada, te pri skokovitim, dinamičkim promjenama opterećenja.“</t>
  </si>
  <si>
    <t>FeZn traka 30x4 mm za uzemljenje  elektroenergetske opreme</t>
  </si>
  <si>
    <t>Elektroinstalacije nadstrešnice graničnog prelaza</t>
  </si>
  <si>
    <t>Razvodni ormar nadstrešnice:</t>
  </si>
  <si>
    <t>Unutarnja vrata 750x900mm</t>
  </si>
  <si>
    <t>Temeljna ploča 750x900mm</t>
  </si>
  <si>
    <t>Nosači za ugradnju ormara na stup</t>
  </si>
  <si>
    <t>Lampa za rasvjetu ormara 8W, l=342mm</t>
  </si>
  <si>
    <t>Konektori za spajanje lampe, EV1044</t>
  </si>
  <si>
    <t xml:space="preserve">Ventilator 1f, 57m3/h, 150x150mm </t>
  </si>
  <si>
    <t>Rešetka sa filterom 150x150mm</t>
  </si>
  <si>
    <t>Grebenasta sklopka 0-1, 63A, 3p za ugradnju na unutarnja vrata ormara, tip GN63-10-U ili jednakovrijedan</t>
  </si>
  <si>
    <t>Četveropolni nosač cilindričnog niskonaponskog osigurača 14x51mm, tip E 933N/50 ili jednakovrijedan</t>
  </si>
  <si>
    <t>Cilindrični osigurač 14x51mm - 40A</t>
  </si>
  <si>
    <t>Tropolni+N katodni odvodnik prenapona klase C, 20kA, tip OVR T2 3N 15-275 P ili jednakovrijedan</t>
  </si>
  <si>
    <t>Jednopolni min. automatski prekidač C6A, 10kA</t>
  </si>
  <si>
    <t>Tropolni min. automatski prekidač D32A, 10kA</t>
  </si>
  <si>
    <t>Kombinirana zaštitna sklopka 10/1P+N/0.03A, tip DS201 C10/0.03 ili jednakovrijedan</t>
  </si>
  <si>
    <t>Kombinirana zaštitna sklopka 10/1P+N/0.3A, tip DS201 B10/0.3 ili jednakovrijedan</t>
  </si>
  <si>
    <t>Kombinirana zaštitna sklopka 16/1P+N/0.03A, tip DS201 C16/0.03 ili jednakovrijedan</t>
  </si>
  <si>
    <t>Dvopolni instalacijski sklopnik 20A, 2NO, 230VAC</t>
  </si>
  <si>
    <t>Minijaturni relej 4CO,6A, 230VAC, tip CR-M230AC4L ili jednakovrijedan</t>
  </si>
  <si>
    <t>Podnožje minijaturnog releja tip CR-M4SS ili jednakovrijedan</t>
  </si>
  <si>
    <t>Grebenasta sklopka 16A, 0-1, 1p, tip Končar GN25-90-U ili jednakovrijedan</t>
  </si>
  <si>
    <t>Grebenasta sklopka 16A, 1-0-2, 1p, tip Končar GN25-90-U ili jednakovrijedan</t>
  </si>
  <si>
    <t>Grebenasta sklopka 25A, 0-1-2-3, 2p, tip Končar GN25-124-U ili jednakovrijedan</t>
  </si>
  <si>
    <t>Luksomat, 1CO, 230VAC, od 2-10.000 lx, sa sondom za vanjsku montažu, tip ABB TW2/10K ili jednakovrijedan</t>
  </si>
  <si>
    <t>Servisna utičnica 16A, 2P+E, za ugradnju na unutarnja vrata, tip ABB 216RAU6 ili jednakovrijedan</t>
  </si>
  <si>
    <t>Termostat 1NO za ventilaciju, 16A, 230VAC, tip EN0101K ili jednakovrijedan</t>
  </si>
  <si>
    <t>Svjetiljka fluo u PVC kučištu 14W, IP44</t>
  </si>
  <si>
    <t>Higrostat 1NO,16A, 230VAC</t>
  </si>
  <si>
    <t>Krajna sklopka ugrađena u ormar koja uključuje svjetiljku kad se vrata otvore</t>
  </si>
  <si>
    <t>Grijač ormara 150W</t>
  </si>
  <si>
    <t>- razvodni ormar tipski kao GEWISS ili jednakovrijedni sa ugrađenom opremom prema popisu</t>
  </si>
  <si>
    <t>- strujna zaštitna sklopka četveropolna 40/0,03A</t>
  </si>
  <si>
    <t>- jednopolni minijaturni autom. prekidač C16A, 10kA</t>
  </si>
  <si>
    <t>Kabeli</t>
  </si>
  <si>
    <r>
      <t>YSLY 10x1 mm</t>
    </r>
    <r>
      <rPr>
        <vertAlign val="superscript"/>
        <sz val="10"/>
        <rFont val="Arial"/>
        <family val="2"/>
        <charset val="238"/>
      </rPr>
      <t>2</t>
    </r>
  </si>
  <si>
    <t>PVC cijevi za instalacije f 23 mm</t>
  </si>
  <si>
    <t>PVC cijevi za instalacije tičino fi 32 mm</t>
  </si>
  <si>
    <t xml:space="preserve">Dobava i polaganje u završni sloj betona tičino PVC cijevi za potrebe napajanja i upravljanja </t>
  </si>
  <si>
    <t>Dobava montaža i spajanje nadgradne svjetiljke rasvjete nadstrešnice sa LED cijevi 54W, izrađena iz polukarbonata, nivo zaštite IP65, kao tip PACIFIK, VT4606, LED 64840, PSU VG, DUŽ 1600MM ili jednakovrijedno kao tip____________, slijedećih tehničkih karakteristika</t>
  </si>
  <si>
    <t xml:space="preserve">Izvor: Visokoefikasni LED snage 54Wi
Temperatura boje svjetla: 4500K,
Ukupni svjetlosni tok: 46007lm
Efikasnost (LEF) 118lm/W
svjetiljka prolazno ožičena sa uvodnicama
Stupanj zaštite: IP65
</t>
  </si>
  <si>
    <t>Elektroinstalacije nadstrešnice        UKUPNO:</t>
  </si>
  <si>
    <t>Kontrolna kućica policije - TIP 1 (dvostrana)</t>
  </si>
  <si>
    <r>
      <t xml:space="preserve">Razvodni ormar kontrolne kućice </t>
    </r>
    <r>
      <rPr>
        <b/>
        <sz val="10"/>
        <rFont val="Arial"/>
        <family val="2"/>
        <charset val="238"/>
      </rPr>
      <t>RKK-P</t>
    </r>
  </si>
  <si>
    <t>a) Polje M/A</t>
  </si>
  <si>
    <t>- automatski prekidač 10 kA, 25 A,C - 2-polni</t>
  </si>
  <si>
    <t>Parapetni dvodijelni kanal dimenzija 130/70 mm</t>
  </si>
  <si>
    <t>Preklopna sklopka 1-0-2 za upravljanje brkljama ugrađene u parapetni kanal, 10A, 250V</t>
  </si>
  <si>
    <t xml:space="preserve">Nadgradna stropna LED svjetiljka, snage 27W,  kao tip Karo C PR LED 400 2500  ili jednakovrijedno kao tip____________, slijedećih tehničkih karakteristika </t>
  </si>
  <si>
    <t xml:space="preserve">Nadgradna svjetiljka iz aluminija, termostatski plastificirana bijelo, dim: 400X400mm, h=100mm
Izvor: Visokoefikasni LED moduli
Temperatura boje svjetla: 3000K, indeks odziva boje (CRI)&gt;85
Ukupni svjetlosni tok: 2172lm
Efikasnost (LEF) 80lm/W
Optika: Mikroprizmatični pokrov za redukciju blještanja
Stupanj zaštite: IP20
LOR: 74%
Blještanje: (UGR): 18,2 (t), 18,4(l)
Snaga: 27W
Jamstvo na proizvod: 5god
</t>
  </si>
  <si>
    <t>Kontrolna kućica carine - TIP 2 (dvostrana)</t>
  </si>
  <si>
    <r>
      <t xml:space="preserve">Razvodni ormar kontrolne kućice </t>
    </r>
    <r>
      <rPr>
        <b/>
        <sz val="10"/>
        <rFont val="Arial"/>
        <family val="2"/>
        <charset val="238"/>
      </rPr>
      <t>RKK-C</t>
    </r>
  </si>
  <si>
    <t>Elektroinstalacije kontrolnih kučica    UKUPNO:</t>
  </si>
  <si>
    <t>Elektroinstalacije glavne zgrade graničnog prelaza</t>
  </si>
  <si>
    <t>4.4.1.</t>
  </si>
  <si>
    <t>Elektroinstalacije glavne zgrade</t>
  </si>
  <si>
    <t>Četveropolni kompaktni prekidač snage 160A, sa mikroprocesorskom zaštitnom jedinicom LS/I podesivim od 0.4-1xIn, prekidne moći 50kA, tip T5S 400 PR221DS-LS IN=400 3P F F ili jednakovrijedan</t>
  </si>
  <si>
    <t>Naponski okidač SOR 230VAC ili jednakovrijedan</t>
  </si>
  <si>
    <t>Tipkalo gljiva za isključenje u slučaju nužde, 1NO+1NC, 230VAC, tip kao CE4T-10R-11 ili jednakovrijedan</t>
  </si>
  <si>
    <t>Natpis ''Emergency Stop'' ili jednakovrijedan</t>
  </si>
  <si>
    <t>Jednopolni nosač cilindričnog niskonaponskog osigurača 10,3x38mm, tip E91/32 ili jednakovrijedan</t>
  </si>
  <si>
    <t xml:space="preserve">Tropolni nosač cilindričnog niskonaponskog osigurača 10,3x38mm, tip E93/32 ili jednakovrijedan </t>
  </si>
  <si>
    <t>Cilindrični osigurač 10,3x38mm - 4A</t>
  </si>
  <si>
    <t>Cilindrični osigurač 10,3x38mm - 6A</t>
  </si>
  <si>
    <t>Cilindrični osigurač 10,3x38mm - 16A</t>
  </si>
  <si>
    <t>Signalna LED lampica 230VAC, zelena, tip CL-523G ili jednakovrijedan</t>
  </si>
  <si>
    <t>Tropolna teretna sklopka 63A,0-1, tip OT63F3 ili jednakovrijedan</t>
  </si>
  <si>
    <t>Jednopolni min. automatski prekidač C10A, 15kA</t>
  </si>
  <si>
    <t>Dvopolni minijaturni automatski prekidač D6A, 10kA</t>
  </si>
  <si>
    <t xml:space="preserve">Četveropolni nosač cilindričnog niskonaponskog osigurača 22x58mm, tip E933/125 ili jednakovrijedan </t>
  </si>
  <si>
    <t>Cilindrični osigurač 22x58mm - 125A</t>
  </si>
  <si>
    <t>Tropolni+N katodni odvodnik prenapona klase B, 100kA, tip OVR T1 3N 25-255 TS proizvod ''ABB'' ili jednakovrijedan</t>
  </si>
  <si>
    <t>Strujni mjerni trafo 150/5A, tip CT3/400 ili jednakovrijedan</t>
  </si>
  <si>
    <t>Multifunkcijski mjerni uređaj za mjerenje struje napona snage, cos fi, za spoj na strujne trafoe ../5A, 400V, kao proiz. ABB ili jednakovrijedan tip____________</t>
  </si>
  <si>
    <t>Naponski upravljački transformator 50VA, 24VAC, tip TM-C 50/12-24VAC ili jednakovrijedan</t>
  </si>
  <si>
    <t>Minijaturni relej 4CO,6A, 24VAC, tip CR-M024AC4L proizvod ''ABB'' ili jednakovrijedan</t>
  </si>
  <si>
    <t>Podnožje minijaturnog releja tip CR-M4SS proizvod ''ABB'' ili jednakovrijedan</t>
  </si>
  <si>
    <t>Tropolna rastavna pruga 160A, razmak 100mm, tip ABB XLBM00-3P-100 ili jednakovrijedan</t>
  </si>
  <si>
    <t>Poklopac priključaka 106mm</t>
  </si>
  <si>
    <t>Tropolni rastalni umetak NH000, 25A, sa indikacijom prorade, tip OFA000H25 ili jednakovrijedan</t>
  </si>
  <si>
    <t>Tropolni rastalni umetak NH000, 35A, sa indikacijom prorade, tip OFA000H35 ili jednakovrijedan</t>
  </si>
  <si>
    <t>Tropolni rastalni umetak NH000, 50A, sa indikacijom prorade, tip OFA000H50 ili jednakovrijedan</t>
  </si>
  <si>
    <t>Tropolni rastalni umetak NH000, 63A, sa indikacijom prorade, tip OFA000H63 ili jednakovrijedan</t>
  </si>
  <si>
    <t>Četveropolna strujna zaštitna sklopka 63A, 30mA</t>
  </si>
  <si>
    <t>Jednopolni minijaturni automatski prekidač C6A, 10kA</t>
  </si>
  <si>
    <t>Jednopolni min. automatski prekidač C16A, 10kA</t>
  </si>
  <si>
    <t>Tropolni motorni sklopnik129, 3NO, 230VAC, tip AF09-30-10 ili jednakovrijedan</t>
  </si>
  <si>
    <t>1.44.</t>
  </si>
  <si>
    <t>Grebenasta sklopka, 16A, 1-0-2, 2P za ugradnju na vrata ormara, tip GN25-52-U proizvod Končar ili jednakovrijedan</t>
  </si>
  <si>
    <t>1.45.</t>
  </si>
  <si>
    <t xml:space="preserve">Digitalni uklopni sat 2CO, 230VAC, sa godišnjim kalendarom, tip kao D365 </t>
  </si>
  <si>
    <t>Minijaturni relej 4CO,6A, 230VAC, tip CR-M230AC4L proizvod ''ABB'' ili jednakovrijedan</t>
  </si>
  <si>
    <t>Automatika grijača žljebova sa sondama temperature i vlage, tip ELPOS  ili jednakovrijedan</t>
  </si>
  <si>
    <t>Nosač bakrenih sabirnica, razmak 100mm, tip ZX152 proizvod ''ABB'' ili jednakovrijedan</t>
  </si>
  <si>
    <t>Bakrena sabirnica Cu30x10mm</t>
  </si>
  <si>
    <t>Bakrena sabirnica Cu30x5mm</t>
  </si>
  <si>
    <t>Tropolna RST sabirnica 60A, 54modula, tip PS3/60 proizvod ''ABB'' ili jednakovrijedan</t>
  </si>
  <si>
    <t>Natpisne ploćice na vratima gravirane na CBC melanim plastici i natpisi i oznake elemenata u ormaru i odvodima</t>
  </si>
  <si>
    <r>
      <t xml:space="preserve">Tropolna shema izvedenog stanja razdjelnika </t>
    </r>
    <r>
      <rPr>
        <b/>
        <sz val="10"/>
        <rFont val="Arial"/>
        <family val="2"/>
        <charset val="238"/>
      </rPr>
      <t>GR-A+RVR+REG</t>
    </r>
    <r>
      <rPr>
        <sz val="10"/>
        <rFont val="Arial"/>
        <family val="2"/>
        <charset val="238"/>
      </rPr>
      <t>, napravljena u AutoCAD Electrical, Eplan ili sl.</t>
    </r>
  </si>
  <si>
    <r>
      <t xml:space="preserve">Dobava, montaža i spajanje razvodnog ormara oznake </t>
    </r>
    <r>
      <rPr>
        <b/>
        <sz val="10"/>
        <rFont val="Arial"/>
        <family val="2"/>
        <charset val="238"/>
      </rPr>
      <t>RCAR</t>
    </r>
    <r>
      <rPr>
        <sz val="10"/>
        <rFont val="Arial"/>
        <family val="2"/>
        <charset val="238"/>
      </rPr>
      <t xml:space="preserve">, sastavljen iz sekcija MREŽA i UPS, dimenzija 550x(1850+50)x225mm, tipski testiran prema IEC 60439-1/IEC 61439-1-2.Ormar je slobodnostojeći, metalni, s punim metalnim vratima, sa stupnjem zaštite IP54, tip kao ABB S&amp;J ili jednakovrijedan.
Potrebno predvidjeti 20% rezervnog prostora u svrhu budućih nadogradnji.
Stavka uključuje sav potreban montažni materijal za potpunu funkcionalnost. </t>
    </r>
  </si>
  <si>
    <t>Slobodnostojeći metalni razdjelnik 550x(1800+50)x225mm, IP54, tip ABB S&amp;J sa ušicama za učvrščenje za zid ili jednakovrijedan</t>
  </si>
  <si>
    <t>Postolje visine 50mm, dim. 550x225mm</t>
  </si>
  <si>
    <t>OPREMA MREŽA:</t>
  </si>
  <si>
    <t>Tropolna teretna sklopka 63A, 0-1, tip OT63F3 ili jednakovrijedan</t>
  </si>
  <si>
    <t>Tropolni nosač cilindričnog niskonaponskog osigurača 10,3x38mm, tip E93/32 ili jednakovrijedan</t>
  </si>
  <si>
    <t>Nosač natpisne pločice tip KA1-8120 ili jednakovrijedan</t>
  </si>
  <si>
    <t xml:space="preserve">Natpisna pločica tip KA1-8121 ili jednakovrijedan </t>
  </si>
  <si>
    <t>Cilindrični osigurač 14x51mm - 50A</t>
  </si>
  <si>
    <t xml:space="preserve">Tropolni+N katodni odvodnik prenapona klase C, 40kA, tip  OVR T2 3N 40-275SP ili jednakovrijedan </t>
  </si>
  <si>
    <t xml:space="preserve">Kombinirana zaštitna sklopka 10/1P+N/0.3A, tip DS201 B10/0.3 ili jednakovrijedan </t>
  </si>
  <si>
    <t xml:space="preserve">Kombinirana zaštitna sklopka 16/1P+N/0.03A, tip DS201 C16/0.03 ili jednakovrijedan </t>
  </si>
  <si>
    <t xml:space="preserve">Jednopolni distribucijski blok 160A, tip AD1081 ili jednakovrijedan </t>
  </si>
  <si>
    <t>2.18.</t>
  </si>
  <si>
    <t>OPREMA UPS:</t>
  </si>
  <si>
    <t>2.19.</t>
  </si>
  <si>
    <t xml:space="preserve">Tropolni nosač cilindričnog niskonaponskog osigurača 14x51mm, tip E 933/50 ili jednakovrijedan </t>
  </si>
  <si>
    <t>2.20.</t>
  </si>
  <si>
    <t>3.21.</t>
  </si>
  <si>
    <t xml:space="preserve">Tropolna sklopka 0-1,40A, tip OT40F3 ili jednakovrijedan </t>
  </si>
  <si>
    <t>2.22.</t>
  </si>
  <si>
    <t xml:space="preserve">Dvopolna sklopka 1-0-2,40A, tip OT40F4C ili jednakovrijedan </t>
  </si>
  <si>
    <t>2.23.</t>
  </si>
  <si>
    <t xml:space="preserve">Ručica za sklopku OHBS9 ili jednakovrijedan </t>
  </si>
  <si>
    <t>2.24.</t>
  </si>
  <si>
    <t>Jednopolni minijaturni automatski osigurač 25A, C karakteristike, 10kA</t>
  </si>
  <si>
    <t>2.25.</t>
  </si>
  <si>
    <t>2.26.</t>
  </si>
  <si>
    <t>2.27.</t>
  </si>
  <si>
    <t>2.28.</t>
  </si>
  <si>
    <r>
      <t xml:space="preserve">Tropolna shema izvedenog stanja razdjelnika </t>
    </r>
    <r>
      <rPr>
        <b/>
        <sz val="10"/>
        <rFont val="Arial"/>
        <family val="2"/>
        <charset val="238"/>
      </rPr>
      <t>RPOL-A</t>
    </r>
    <r>
      <rPr>
        <sz val="10"/>
        <rFont val="Arial"/>
        <family val="2"/>
        <charset val="238"/>
      </rPr>
      <t>, napravljena u AutoCAD Electrical, Eplan ili sl.</t>
    </r>
  </si>
  <si>
    <t>2.29.</t>
  </si>
  <si>
    <r>
      <t xml:space="preserve">Dobava, montaža i spajanje razvodnog ormara oznake </t>
    </r>
    <r>
      <rPr>
        <b/>
        <sz val="10"/>
        <rFont val="Arial"/>
        <family val="2"/>
        <charset val="238"/>
      </rPr>
      <t>RPOL</t>
    </r>
    <r>
      <rPr>
        <sz val="10"/>
        <rFont val="Arial"/>
        <family val="2"/>
        <charset val="238"/>
      </rPr>
      <t xml:space="preserve">, sastavljen iz sekcija MREŽA i UPS, dimenzija 800x(1850+50)x225mm, tipski testiran prema IEC 60439-1/IEC 61439-1-2.Ormar je slobodnostojeći, metalni, s punim metalnim vratima, sa stupnjem zaštite IP54, tip ABB S&amp;J ili jednakovrijedan. 
Potrebno predvidjeti 20% rezervnog prostora u svrhu budućih nadogradnji.
Stavka uključuje sav potreban montažni materijal za potpunu funkcionalnost. </t>
    </r>
  </si>
  <si>
    <t>Slobodnostojeći metalni razdjelnik 550x(1800+50)x225mm, IP54, tip ABB S&amp;J sa ušicama za učvrščenje u nišu ili jednakovrijedan</t>
  </si>
  <si>
    <t>Tropolni+N katodni odvodnik prenapona klase C, 40kA, tip OVR T2 3N 40-275SP ili jednakovrijedan</t>
  </si>
  <si>
    <t>3.17.</t>
  </si>
  <si>
    <t>3.18.</t>
  </si>
  <si>
    <t>3.19.</t>
  </si>
  <si>
    <t>Tropolni nosač cilindričnog niskonaponskog osigurača 14x51mm, tip E 933/50 ili jednakovrijedan</t>
  </si>
  <si>
    <t>3.20.</t>
  </si>
  <si>
    <t>Tropolna sklopka 0-1,40A, tip OT40F3 ili jednakovrijedan</t>
  </si>
  <si>
    <t>3.22.</t>
  </si>
  <si>
    <t>Četveropolna sklopka 1-0-2,40A, tip OT40F4C ili jednakovrijedan</t>
  </si>
  <si>
    <t>3.23.</t>
  </si>
  <si>
    <t>Ručica za sklopku OHBS9 ili jednakovrijedan</t>
  </si>
  <si>
    <t>3.24.</t>
  </si>
  <si>
    <t>Jednopolni minijaturni automatski osigurač 10A, C karakteristike, 10kA</t>
  </si>
  <si>
    <t>3.25.</t>
  </si>
  <si>
    <t>3.26.</t>
  </si>
  <si>
    <t>3.27.</t>
  </si>
  <si>
    <t>3.28.</t>
  </si>
  <si>
    <t>3.29.</t>
  </si>
  <si>
    <r>
      <t xml:space="preserve">Tropolna shema izvedenog stanja razdjelnika </t>
    </r>
    <r>
      <rPr>
        <b/>
        <sz val="10"/>
        <rFont val="Arial"/>
        <family val="2"/>
        <charset val="238"/>
      </rPr>
      <t>RCAR-A</t>
    </r>
    <r>
      <rPr>
        <sz val="10"/>
        <rFont val="Arial"/>
        <family val="2"/>
        <charset val="238"/>
      </rPr>
      <t>, napravljena u AutoCAD Electrical, Eplan ili sl.</t>
    </r>
  </si>
  <si>
    <t>3.30.</t>
  </si>
  <si>
    <r>
      <t>Kabel NYM-Y 3x2,5mm</t>
    </r>
    <r>
      <rPr>
        <vertAlign val="superscript"/>
        <sz val="10"/>
        <rFont val="Arial"/>
        <family val="2"/>
        <charset val="238"/>
      </rPr>
      <t>2</t>
    </r>
    <r>
      <rPr>
        <sz val="10"/>
        <rFont val="Arial"/>
        <family val="2"/>
        <charset val="238"/>
      </rPr>
      <t/>
    </r>
  </si>
  <si>
    <r>
      <t>Kabel NYM-Y 4x1,5mm</t>
    </r>
    <r>
      <rPr>
        <vertAlign val="superscript"/>
        <sz val="10"/>
        <rFont val="Arial"/>
        <family val="2"/>
        <charset val="238"/>
      </rPr>
      <t>2</t>
    </r>
    <r>
      <rPr>
        <sz val="10"/>
        <rFont val="Arial"/>
        <family val="2"/>
        <charset val="238"/>
      </rPr>
      <t/>
    </r>
  </si>
  <si>
    <r>
      <t>Kabel NYM-Y 3x1,5mm</t>
    </r>
    <r>
      <rPr>
        <vertAlign val="superscript"/>
        <sz val="10"/>
        <rFont val="Arial"/>
        <family val="2"/>
        <charset val="238"/>
      </rPr>
      <t>2</t>
    </r>
    <r>
      <rPr>
        <sz val="10"/>
        <rFont val="Arial"/>
        <family val="2"/>
        <charset val="238"/>
      </rPr>
      <t/>
    </r>
  </si>
  <si>
    <r>
      <t>Kabel LiY(st)Y 4x0,8 mm</t>
    </r>
    <r>
      <rPr>
        <vertAlign val="superscript"/>
        <sz val="10"/>
        <rFont val="Arial"/>
        <family val="2"/>
        <charset val="238"/>
      </rPr>
      <t>2</t>
    </r>
    <r>
      <rPr>
        <sz val="10"/>
        <rFont val="Arial"/>
        <family val="2"/>
        <charset val="238"/>
      </rPr>
      <t/>
    </r>
  </si>
  <si>
    <t>Dobava i montaža na zid plastičnog parapetnog dvodijelnog kanala, bijele boje, na radnim mjestima dužine cca 1m komplet s pregradom, kutnim i spojnim elementima i poklopcem.</t>
  </si>
  <si>
    <t>- križna sklopka</t>
  </si>
  <si>
    <t>- priključnica 230 V, N+PE, 16 A, bijela</t>
  </si>
  <si>
    <t>Ugradna stropna LED svjetiljka kao Alkon IP43 LED 40W 3000K, oznaka u projektu A ili jednakovrijedna tip_________</t>
  </si>
  <si>
    <t xml:space="preserve">Ugradna svjetiljka iz dekapiranog čelika, termostatski plastificirana bijelo, sa ovjesom za brzu montažu u spušteni strop, dim: 595X595mm, h=75mm
Izvor: Visokoefikasni LED moduli
Temperatura boje svjetla: 3000K, indeks odziva boje (CRI)&gt;85
Ukupni svjetlosni tok: 3677lm
Efikasnost (LEF) 96lm/W
Optika: Mikroprizmatični pokrov za redukciju blještanja
Stupanj zaštite: IP43
LOR: 78%
Blještanje: (UGR): 16,8 (t), 16,7(l)
Snaga: 39W
Jamstvo na proizvod: 5god
</t>
  </si>
  <si>
    <t>Obračun po komadu isporučenih i ugrađenih svjetiljki.</t>
  </si>
  <si>
    <t>12.2</t>
  </si>
  <si>
    <t>Ugradna stropna LED svjetiljka kao Alkon IP43 LED 40W 3000K, oznaka u projektu A1 ili jednakovrijedna tip_________</t>
  </si>
  <si>
    <t xml:space="preserve">Ugradna svjetiljka iz dekapiranog čelika, termostatski plastificirana bijelo, sa ovjesom za brzu montažu u spušteni strop dim: 595X595mm, h=75mm
Izvor: Visokoefikasni LED moduli
Temperatura boje svjetla: 3000K, indeks odziva boje (CRI)&gt;85
Ukupni svjetlosni tok: 4615lm
Efikasnost (LEF) 94lm/W
Optika: Mikroprizmatični pokrov za redukciju blještanja
Stupanj zaštite: IP43
LOR: 77,2%
Blještanje: (UGR): 17,6 (t), 17,5(l)
Snaga: 49W
Jamstvo na proizvod: 5god
</t>
  </si>
  <si>
    <t>Ugradna stropna LED svjetiljka kao KARO RV PR 400 LED 2000 19W/840 FO, oznaka u projektu B ili jednakovrijedna tip_________</t>
  </si>
  <si>
    <t>Vratno krilo sastavljeno je od drvenog roštilja s ispunom, obostrano obloženo MDF pločom debljine 4 mm, završno lakirano mat PU lakom u tonu RAL 9010. Ugrađuje se u dovratnik ("futer" štok). Dovratnik i završne letvice (izrađene od MDF-a) kao i samo vratno krilo, završno se obrađuju u bijeloj boji ( RAL 9010), mat PU lakom.
Širina dovratnika treba odgovarati širini gotovog zida. Ukrasna završna pokrovna letvica preklopit će spoj drvenog dovratnika i zida.
 Krilo je bez “falca “ s upuštenim inox okovom kojim se krilo vezuje za dovratnik.Vrata moraju na dovratniku imati gumenu brtvu bijele boje.</t>
  </si>
  <si>
    <t xml:space="preserve">Sva unutarnja ulazna vrata ureda, ulaza u sanitarne grupe i slično prema hodnicima i zajedničkim komunikacijama moraju biti  1. zvučne klase  te ostvarivati zvučnu izolaciju od min Rw = 32 dB. </t>
  </si>
  <si>
    <t>Protupožarna vrata</t>
  </si>
  <si>
    <t>Obračun po kompletu izvedenog otvora.</t>
  </si>
  <si>
    <t>2.1.10.</t>
  </si>
  <si>
    <t>Ličilački radovi</t>
  </si>
  <si>
    <t>Stavka obuhvaća sav rad i materijal potreban za pripremu podloge kitanjem i gletanjem te bojanje zidova i stropova od gipskartonskih ploča  poludisperzivnom bojom (2x).</t>
  </si>
  <si>
    <t xml:space="preserve">Bojanje zidova od gipskartonskih ploča </t>
  </si>
  <si>
    <t xml:space="preserve">Bojanje stropova od gipskartonskih ploča </t>
  </si>
  <si>
    <t>Bojanje zidova i stropova od gipskartonskih ploča poludisperzivnom bojom</t>
  </si>
  <si>
    <r>
      <t>Obračun po m</t>
    </r>
    <r>
      <rPr>
        <vertAlign val="superscript"/>
        <sz val="10"/>
        <rFont val="Arial"/>
        <family val="2"/>
        <charset val="238"/>
      </rPr>
      <t xml:space="preserve">2 </t>
    </r>
    <r>
      <rPr>
        <sz val="10"/>
        <rFont val="Arial"/>
        <family val="2"/>
        <charset val="238"/>
      </rPr>
      <t>kompletno obojanog zida/stropa.</t>
    </r>
  </si>
  <si>
    <t>Ličilački radovi UKUPNO:</t>
  </si>
  <si>
    <t>2.1.11.</t>
  </si>
  <si>
    <t>Izrada ravnog krova</t>
  </si>
  <si>
    <r>
      <t>Obračun po m</t>
    </r>
    <r>
      <rPr>
        <vertAlign val="superscript"/>
        <sz val="10"/>
        <rFont val="Arial"/>
        <family val="2"/>
        <charset val="238"/>
      </rPr>
      <t xml:space="preserve">2 </t>
    </r>
    <r>
      <rPr>
        <sz val="10"/>
        <rFont val="Arial"/>
        <family val="2"/>
        <charset val="238"/>
      </rPr>
      <t>.</t>
    </r>
  </si>
  <si>
    <t>OSB ploče d=1,8 cm</t>
  </si>
  <si>
    <t>Stavka obuhvaća dobavu i ugradnju vertikalnog oluka izrađenog od pocinčanog obojenog lima u boji fasadnog panela. U cijenu je uključen sav spojni i pričvrsni materijal potreban za kompletnu ugradnju vertikalnog oluka uključujući sve spojeve sa horizontalnim olucima te izljevne elemente.</t>
  </si>
  <si>
    <t>Dobava, isporuka i ugradnja pločice za označavanje detektora.</t>
  </si>
  <si>
    <t>Dobava, isporuka, ugradnja i spajanje ručnog analogno adresabilnog javljača požara za unutrašnju montažu.</t>
  </si>
  <si>
    <t>Obračun po kom ugrađene sirene.</t>
  </si>
  <si>
    <t>WC školjka baltik</t>
  </si>
  <si>
    <t>Obračun po kompletu ugrađenog elementa.</t>
  </si>
  <si>
    <t>Keramički umivaonik</t>
  </si>
  <si>
    <t>Stojeći pisoar</t>
  </si>
  <si>
    <t>Dobava i montaža stojećeg pisoara sa infracrvenim ispiračem, sifonom, te spajanje na dovod i odvod. Sav rad i materijal potreban za ugradnju pisoara.</t>
  </si>
  <si>
    <t>Obračun po komadu ugrađene slavine.</t>
  </si>
  <si>
    <t>Slavina za sudoper</t>
  </si>
  <si>
    <t>Dobava i  montaža stojeće slavine za sudoper, jednoručna, sa tri izvoda za niskomontažni el. bojler, sa kutnim ventilima (u kvaliteti npr. Armal ili jednakovrijedna _______), uključivo spajanje na dovod i odvod.</t>
  </si>
  <si>
    <t>Revizijska vratašca</t>
  </si>
  <si>
    <t>Obračun po komadu ugrađenih vratašca.</t>
  </si>
  <si>
    <t>Dobava i ugradnja niklanih revizijskih vratašca dim. 20x20 cm (uz čistače i ventile sanitarnih vodovodnih vertikala po etažama) .</t>
  </si>
  <si>
    <t>Sanitarni pribor</t>
  </si>
  <si>
    <t>električno sušilo za ruke</t>
  </si>
  <si>
    <t>kutija za vrečice – za otpadne uloške</t>
  </si>
  <si>
    <t>kanta za smeće kod umivaonika</t>
  </si>
  <si>
    <t>kanta za smeće u WC kabinama</t>
  </si>
  <si>
    <t>8.3.</t>
  </si>
  <si>
    <t>8.4.</t>
  </si>
  <si>
    <t>8.5.</t>
  </si>
  <si>
    <t>osvježivač zraka</t>
  </si>
  <si>
    <t>Stavke obuhvaćaju sav potreban rad, spojni i brtveni pribor te sve ostalo za ugradnju kompletne sanitarne opreme. Sva sanitarna oprema je 1. klase. Prije odabira sanitarne opreme zatražiti odobrenje projektanta (dostaviti na uvid raspoložive tipove sanitarne opreme).</t>
  </si>
  <si>
    <r>
      <t>Obračun po m</t>
    </r>
    <r>
      <rPr>
        <vertAlign val="superscript"/>
        <sz val="10"/>
        <rFont val="Arial"/>
        <family val="2"/>
        <charset val="238"/>
      </rPr>
      <t>2</t>
    </r>
    <r>
      <rPr>
        <sz val="10"/>
        <rFont val="Arial"/>
        <family val="2"/>
        <charset val="238"/>
      </rPr>
      <t xml:space="preserve"> izvedene izolacije.</t>
    </r>
  </si>
  <si>
    <t>Obračun po komadu izvedenog vodolova.</t>
  </si>
  <si>
    <t>Vodolov od tvrde plastike</t>
  </si>
  <si>
    <t>Cijevi za razvod tople i hladne sanitarne vode</t>
  </si>
  <si>
    <t>Plastične cijevi PP-R SDR 7,4 (PN16) unutarnjeg profila Ø 15 mm</t>
  </si>
  <si>
    <t>Obračun po m ugrađene cijevi sa svim potrebnim fazonskim komadima.</t>
  </si>
  <si>
    <t>Plastične cijevi PP-R SDR 7,4 (PN16) unutarnjeg profila Ø 20 mm</t>
  </si>
  <si>
    <t>Dobava i montaža protočnih plastičnih ventila sa niklanom kapom i rozetom.</t>
  </si>
  <si>
    <t>Obračun po kom ugrađenog ventila.</t>
  </si>
  <si>
    <t>4.5.</t>
  </si>
  <si>
    <t>4.6.</t>
  </si>
  <si>
    <t>Dobava i montaža podnih kupaonskih PP propusnih slivnika sa sifonom, prstenom za prihvat hidroizolacije i rešetkom vel. 10x10 cm iz nehrđajučeg čelika, odvodom DN 50 mm i dovodom DN 50 mm, tipa „Kessel“ ili jednakovrijedan_________</t>
  </si>
  <si>
    <t>Cijevi za sanitarnu odvodnju</t>
  </si>
  <si>
    <t>PVC cijevi DN 50 mm</t>
  </si>
  <si>
    <t>Plastični jednodijelni sifon</t>
  </si>
  <si>
    <t>Obračun po kom ugrađenog sifona.</t>
  </si>
  <si>
    <t>Dobava i montaža plastičnih jednodjelnih sifona za sudoper, kompet sa "manžet" gumom.</t>
  </si>
  <si>
    <t xml:space="preserve">Nosivi sloj izvodi se od mehanički zbijenog zrnatog kamenog materijala. Obuhvaća nabavu materijala, prijevoz, upotrebu opreme te sav rad na izradi i ugradnji sloja. </t>
  </si>
  <si>
    <t>Obračun po m³ ugrađenog materijala u zbijenom stanju.</t>
  </si>
  <si>
    <t>Izrada nasipa od kamenitih materijala 
(OTU II st. 2-09.3)</t>
  </si>
  <si>
    <t xml:space="preserve">Izrada posteljice od kamenitih materijala
(OTU II st. 2-10.3)                 </t>
  </si>
  <si>
    <t>5.4.</t>
  </si>
  <si>
    <t>7.</t>
  </si>
  <si>
    <t>8.</t>
  </si>
  <si>
    <t>9.</t>
  </si>
  <si>
    <t>Bitumenizirani nosivi sloj</t>
  </si>
  <si>
    <t>4.</t>
  </si>
  <si>
    <t>(OTU III st.5-03)</t>
  </si>
  <si>
    <t>Obračun po m² poprskane površine.</t>
  </si>
  <si>
    <t>Bitumenski međusloj za sljepljivanje bitumeniziranog i cementom stabiliziranog nosivog sloja</t>
  </si>
  <si>
    <t>Obuhvaća nabavu materijala, prijevoz, upotrebu opreme i sve ostalo što je potrebno za izvođenje radova.</t>
  </si>
  <si>
    <t>Obuhvaća nabavu materijala, prijevoz, upotrebu opreme te sav rad na izradi i ugradnji sloja.</t>
  </si>
  <si>
    <t>Bitumenski međusloj za sljepljivanje asfaltnih slojeva</t>
  </si>
  <si>
    <t>(OTU III st.6-01)</t>
  </si>
  <si>
    <t>10.</t>
  </si>
  <si>
    <t>9.1.</t>
  </si>
  <si>
    <t>10.1.</t>
  </si>
  <si>
    <t>Betonski rubnjak</t>
  </si>
  <si>
    <t>(OTU II st.3-04.7.1.)</t>
  </si>
  <si>
    <t>Obuhvaća nabavu materijala, prijevoz, upotrebu opreme, te sav rad na izradi i ugradnji rubnjaka uključujući pripremu podloge, njegu, izradu dilatacija i uzdužnog spoja s kolnikom.</t>
  </si>
  <si>
    <t>Obračun po m¹ postavljenog rubnjaka.</t>
  </si>
  <si>
    <t>11.</t>
  </si>
  <si>
    <t>11.1.</t>
  </si>
  <si>
    <t>PROMETNE POVRŠINE UKUPNO:</t>
  </si>
  <si>
    <t>Izrada bankina od zrnatog kamenog materijala</t>
  </si>
  <si>
    <t>(OTU II st. 2-16.1)</t>
  </si>
  <si>
    <t>Obuhvaća sav materijal, prijevoz, upotrebu opreme i rad na izradi bankina od zrnatog kamenog materijala.</t>
  </si>
  <si>
    <t>Obračun po m' potpuno izvedene bankine.</t>
  </si>
  <si>
    <t>Polica PK 200 sa poklopcem</t>
  </si>
  <si>
    <t>Dobava i polaganje tvrde plasticne cijevi po konstrukciji nadstrešnice ukljucivo kutije, celicne obujmice , te ostali potreban ovjesni pribor i materijal</t>
  </si>
  <si>
    <t>Instalacije promjenjive signalizacije</t>
  </si>
  <si>
    <t>Stavkama je obuhvaćena nabava, doprema i ugradnja opreme sa svim potrebnim spajanjima, ispitivanjima i mjerenjima na kompletnoj instalaciji, izrada shema izvedenog stanja, puštanje u rad, obuka korisnika te izdavanje potvrde.</t>
  </si>
  <si>
    <t>Promjenjiva prometna signalizacija nadstrešnice</t>
  </si>
  <si>
    <t>Kontrolna kućica carine za putnički promet - TIP 2</t>
  </si>
  <si>
    <t>Kontrolna kućica policije za putnički promet - TIP 1</t>
  </si>
  <si>
    <t>Konstrukcija kontrolne kućice</t>
  </si>
  <si>
    <t>Čeličnu konstrukciju je potrebno  zaštititi od korozije pridržavajući se Tehničkog propisa za čelične konstrukcije (NN 112/08, 125/10, 73/12, 136/12).</t>
  </si>
  <si>
    <t>Obračun po kg čelične konstrukcije</t>
  </si>
  <si>
    <t>Otvor Ø40 mm za manipulaciju dizalicama</t>
  </si>
  <si>
    <t>Obračun po komadu izvedenog otvora.</t>
  </si>
  <si>
    <t>Stavka obuhvaća sav rad i metrijal potreban za izradu otvora za manipulaciju dizalicama uključujući PVC čepove za njihovo zatvaranje.</t>
  </si>
  <si>
    <t>Podnica kućice</t>
  </si>
  <si>
    <r>
      <t>Obračun po m</t>
    </r>
    <r>
      <rPr>
        <vertAlign val="superscript"/>
        <sz val="10"/>
        <rFont val="Arial"/>
        <family val="2"/>
        <charset val="238"/>
      </rPr>
      <t>2</t>
    </r>
    <r>
      <rPr>
        <sz val="10"/>
        <rFont val="Arial"/>
        <family val="2"/>
        <charset val="238"/>
      </rPr>
      <t xml:space="preserve"> izvedene podnice.</t>
    </r>
  </si>
  <si>
    <t>Toplinska izolacija poda</t>
  </si>
  <si>
    <t>Podna obloga od ploča vodootporne iverice</t>
  </si>
  <si>
    <t>Dobava i ugradnja podloge podne obloge od ploča vodootporne iverice debljine 2 cm koja se montira na čeličnu konstrukciju poda nakon postave toplinske izolacije.</t>
  </si>
  <si>
    <t>Podna obloga od industrijskog PVC poda</t>
  </si>
  <si>
    <t>Dobava i ugradnja podne obloge na prethodno pripremljenu podlogu prema uputi proizvođača. Podna obloga je od industrijskog PVC poda u trakama debljine 2mm. Prije postave podne obloge prekontrolirati podnu površinu. Podloga mora biti suha, čvrsta i ravna. Unutar podne plohe ostaviti otvor veličine 50x50 cm za dovod instalacija na mjestu dovoda instalacija ispod kabine. Poklopac otvora izvesti završno kao i obloga poda. Poklopac i okvir otvora je od čeličnih limova i profila antikorozivno zaštićen sa upuštenom ručicom za podizanje. Rubove poklopca zaštiti metalnim lajsnama. U stavku uključiti sav materijal i rad pod otežanim uvjetima, te kutne pokrivne al letvice srebrne boje, visine 6 cm. Boja prema odabiru investitora.</t>
  </si>
  <si>
    <t>Obračun po m2 izvedene obloge/m ugrađenih letvica.</t>
  </si>
  <si>
    <t>Ostakljena vanjska stijena kućice 250 x 312 cm</t>
  </si>
  <si>
    <t>Obračun po komadu izvedene stijene.</t>
  </si>
  <si>
    <t>Ostakljena vanjska stijena kućice 240 x 312 cm</t>
  </si>
  <si>
    <t>Vanjska stijena 240 X 312 sa vratima i 2 klizna prozora</t>
  </si>
  <si>
    <t>Krov kućice</t>
  </si>
  <si>
    <r>
      <t>Obračun po m</t>
    </r>
    <r>
      <rPr>
        <vertAlign val="superscript"/>
        <sz val="10"/>
        <rFont val="Arial"/>
        <family val="2"/>
        <charset val="238"/>
      </rPr>
      <t>2</t>
    </r>
    <r>
      <rPr>
        <sz val="10"/>
        <rFont val="Arial"/>
        <family val="2"/>
        <charset val="238"/>
      </rPr>
      <t xml:space="preserve"> izvedenog krova.</t>
    </r>
  </si>
  <si>
    <t>Pokrov kućice sa žljebićem</t>
  </si>
  <si>
    <r>
      <t>Obračun po m</t>
    </r>
    <r>
      <rPr>
        <vertAlign val="superscript"/>
        <sz val="10"/>
        <rFont val="Arial"/>
        <family val="2"/>
        <charset val="238"/>
      </rPr>
      <t>2</t>
    </r>
    <r>
      <rPr>
        <sz val="10"/>
        <rFont val="Arial"/>
        <family val="2"/>
        <charset val="238"/>
      </rPr>
      <t xml:space="preserve"> izvedenog pokrova.</t>
    </r>
  </si>
  <si>
    <t>Odvod krovne vode</t>
  </si>
  <si>
    <t xml:space="preserve">Izrada, dobava i ugradnja odvoda krovne vode koji se ugrađuje u ugaone profile konstrukcije. U stavku uračunati izvedbu i brtvljenje spoja sa horizontalnim žljebom. Dužina odvoda 312 cm. </t>
  </si>
  <si>
    <t>Obračun po komadu izvedenog odvoda.</t>
  </si>
  <si>
    <t>Odvod kondenzata klima uređaja</t>
  </si>
  <si>
    <t xml:space="preserve">Izrada, dobava i ugradnja ojačanja za nosače vanjske i unutarnje klima jedinica (krov i vanjska stijena). Sve komplet do potpune gotovosti sa svim materijalom i radom. </t>
  </si>
  <si>
    <t>Ojačanja za nosače klima jedinica</t>
  </si>
  <si>
    <t>Obračun po kompletu izvedenog ojačanja.</t>
  </si>
  <si>
    <t>Metalni inox L prag</t>
  </si>
  <si>
    <t>Dobava i ugradnja metalnog inox L prag profila - u podu na poziciji vrata duljine 90 cm, razvijene širine 12 cm</t>
  </si>
  <si>
    <t>Obračun po komadu izvedenog praga.</t>
  </si>
  <si>
    <t>Vanjska stijena 240 X 312 sa vratima</t>
  </si>
  <si>
    <t>Jedinična  cijena</t>
  </si>
  <si>
    <t>Ukupna cijena (kn)</t>
  </si>
  <si>
    <t>Obračun po m³ stvarno izvršenog iskopa u sraslom stanju prema mjerama iz projekta.</t>
  </si>
  <si>
    <t>8.1.</t>
  </si>
  <si>
    <t>8.2.</t>
  </si>
  <si>
    <t>1.3.</t>
  </si>
  <si>
    <t>1.4.</t>
  </si>
  <si>
    <t>1.5.</t>
  </si>
  <si>
    <t>(OTU II st. 2-05)</t>
  </si>
  <si>
    <t xml:space="preserve">Podložni sloj i obloga kanalizacijskih cijevi                  </t>
  </si>
  <si>
    <t>(OTU II st.3-04.2.)</t>
  </si>
  <si>
    <t>(OTU II st.3-04.2.2.)</t>
  </si>
  <si>
    <t>Obuhvaća pripremu podloge, nabavu materijala, prijevoz, ugradnji te njegu sloja i obloge.</t>
  </si>
  <si>
    <t>Obračun po m³ podložnog sloja i obloge.</t>
  </si>
  <si>
    <t>(OTU II st.3-04.3.)</t>
  </si>
  <si>
    <t>Obračun po m¹ ugrađene kanalizacije.</t>
  </si>
  <si>
    <t>(OTU II st.3-04.6.)</t>
  </si>
  <si>
    <t>Zatrpavanje rova kanalizacije, građevinskih jama za slivnike, revizijska okna i separatore materijalom iz iskopa. Obuhvaća utovar, prijevoz, nasipanje, razastiranje i zbijanje materijala.</t>
  </si>
  <si>
    <t xml:space="preserve">Izrada plitke cjevne drenaže  </t>
  </si>
  <si>
    <t>(OTU II st.3-02)</t>
  </si>
  <si>
    <t>Obračun po m¹ ugrađene drenaže.</t>
  </si>
  <si>
    <t>(OTU II st.3-04.5.2)</t>
  </si>
  <si>
    <t>(OTU II st.3-04.9)</t>
  </si>
  <si>
    <t>11.2.</t>
  </si>
  <si>
    <t>12.</t>
  </si>
  <si>
    <t>(OTU IV st.7-01.4.1)</t>
  </si>
  <si>
    <t>Obračun po m³ ugrađenog betona.</t>
  </si>
  <si>
    <t>13.</t>
  </si>
  <si>
    <t>14.</t>
  </si>
  <si>
    <t>15.</t>
  </si>
  <si>
    <t>Armatura B 500</t>
  </si>
  <si>
    <t>kg</t>
  </si>
  <si>
    <t>(OTU II st.3-05.5)</t>
  </si>
  <si>
    <t>Podrazumijeva nabavu i dopremu armature i svog pomoćnog materijala, skladištenje, rezanje, savijanje i postavljanje u oplatu.</t>
  </si>
  <si>
    <t>Obračun po kg ugrađene armature.</t>
  </si>
  <si>
    <t xml:space="preserve">Podrazumijeva sav rad i materijal, sve prijevoze i prijenose, rad na izradi, ugradnji i njezi betona, te eventualno crpljenje vode. Nabava, prijevoz i rad s oplatom uključeni su u stavku. Armatura se obračunava posebno. </t>
  </si>
  <si>
    <t>Obračun po m¹ ugrađene cijevi.</t>
  </si>
  <si>
    <t>9.2.</t>
  </si>
  <si>
    <t>12.1.</t>
  </si>
  <si>
    <t>Strojno rezanje kolničke konstrukcije</t>
  </si>
  <si>
    <t>Stavka podrazumijeva profiliranje postojećeg kolnika specijalnim strojevima s ciljem izravnanja površine kolnika i prilagodbe novoj niveleti i potrebnim nagibima glodanjem. Ovom stavkom obuhvaćeno je i uklanjanje skinutog sloja asfaltne konstrukcije, odvoz na deponiju, te čišćenje obrađene površine kolnika.</t>
  </si>
  <si>
    <t>Stavka obuhvaća sav rad i opremu potrebnu za kompletno dovršenje stavke.</t>
  </si>
  <si>
    <t>Obračun po m' izvršenog rezanja.</t>
  </si>
  <si>
    <t>ODVODNJA PROMETNIH POVRŠINA</t>
  </si>
  <si>
    <t>2.1.1.</t>
  </si>
  <si>
    <t>2.1.2.</t>
  </si>
  <si>
    <t>Cestovna kanalizacija</t>
  </si>
  <si>
    <t>Iskop rova za kanalizaciju</t>
  </si>
  <si>
    <t>(OTU II st. 3-04.1)</t>
  </si>
  <si>
    <t>Iskop rova u materijalu "B" kategorije</t>
  </si>
  <si>
    <t>(OTU II st.3-04.2.1.)</t>
  </si>
  <si>
    <t>Obuhvaća pripremu podloge, nabavu materijala, prijevoz i ugradnju.</t>
  </si>
  <si>
    <t xml:space="preserve">Podložni sloj i obloga od pijeska            </t>
  </si>
  <si>
    <t>Zatrpavanje rova materijalom iz iskopa</t>
  </si>
  <si>
    <t>Zatrpavanje rova kamenim materijalom</t>
  </si>
  <si>
    <t>Podrazumijeva nabavu, sav rad i dopremu cijevi, fazonskih komada, te svog dodatnog materijala i pribora, istovar, privremeno odlaganje, skladištenje, polaganje cijevi, spuštanje u rov, ugradnju, spajanje i sav rad na postizanju i ispitivanju vodonepropusnosti.</t>
  </si>
  <si>
    <t xml:space="preserve">Revizijska okna od montažnih elemenata                               </t>
  </si>
  <si>
    <t>Obračun po kom ugrađenog okna.</t>
  </si>
  <si>
    <t>7.2.</t>
  </si>
  <si>
    <t xml:space="preserve">(OTU II st.3-04.4) </t>
  </si>
  <si>
    <t>(OTU II st.3-04.4)</t>
  </si>
  <si>
    <t>Revizijska okna</t>
  </si>
  <si>
    <t>Obračun po kom ugrađenog slivnika.</t>
  </si>
  <si>
    <t>Ugradnja poklopaca na revizijska okna</t>
  </si>
  <si>
    <t>(OTU II st.3-04.4.4)</t>
  </si>
  <si>
    <t>12.2.</t>
  </si>
  <si>
    <t>Podrazumijeva nabavu, dopremu i ugradnju okvira na pripremljeno ležište i postavljanje poklopaca. Stavka obuhvaća i izradu armiranobetonskog okvira za ležište poklopca revizijskog okna.</t>
  </si>
  <si>
    <t>Obračun po kom ugrađenog poklopca.</t>
  </si>
  <si>
    <r>
      <t>Obračun po m</t>
    </r>
    <r>
      <rPr>
        <vertAlign val="superscript"/>
        <sz val="10"/>
        <rFont val="Arial"/>
        <family val="2"/>
        <charset val="238"/>
      </rPr>
      <t>2</t>
    </r>
    <r>
      <rPr>
        <sz val="10"/>
        <rFont val="Arial"/>
        <family val="2"/>
        <charset val="238"/>
      </rPr>
      <t xml:space="preserve"> izvedene obloge.</t>
    </r>
  </si>
  <si>
    <t>Cestovna kanalizacija UKUPNO:</t>
  </si>
  <si>
    <t xml:space="preserve">Iskop humusa </t>
  </si>
  <si>
    <t>Obračun po m³ stvarno iskopanog humusa u sraslom stanju.</t>
  </si>
  <si>
    <t>13.1.</t>
  </si>
  <si>
    <t>13.2.</t>
  </si>
  <si>
    <t>16.</t>
  </si>
  <si>
    <t>17.</t>
  </si>
  <si>
    <t>ODVODNJA PROMETNIH POVRŠINA UKUPNO:</t>
  </si>
  <si>
    <t>Kanalizacijske cijevi</t>
  </si>
  <si>
    <t>2.3.1.</t>
  </si>
  <si>
    <t>Obračun po kom ugrađenog uređaja.</t>
  </si>
  <si>
    <t>Sabirna jama</t>
  </si>
  <si>
    <t>Obračun po kom izvedene sabirne jame.</t>
  </si>
  <si>
    <t>Kanal za linijsku odvodnju površinskih voda</t>
  </si>
  <si>
    <t>Dobava i montaža kanala za linijsku odvodnju površinskih voda za razred opterećenja D 400 kN. Stavka obuhvaća sav potreban rad i materijal na pripremi podloge, dobavu i ugradnju kanalske linijske rešetke i svih dijelova, spajanje te sav rad i materijal na postizanju i ispitivanju vodonepropusnosti.</t>
  </si>
  <si>
    <t>Kanal za linijsku odvodnju širine 20 cm kao tip ACO DRAIN  MONOBLOCK RD 200 ili jednakovrijedan_______</t>
  </si>
  <si>
    <t>Kanalski revizijski element za kanal širine 20 cm</t>
  </si>
  <si>
    <t>13.3.</t>
  </si>
  <si>
    <t>Sabirnik sa izljevom za kanal širine 20 cm</t>
  </si>
  <si>
    <t>Separator ulja</t>
  </si>
  <si>
    <t>Obračun po kom ugrađenog separatora.</t>
  </si>
  <si>
    <t>2.3.2.</t>
  </si>
  <si>
    <t>IZMJEŠTANJE I ZAŠTITA POSTOJEĆIH INSTALACIJA</t>
  </si>
  <si>
    <t>Izmještanje i zaštita postojećih elektroinstalacija</t>
  </si>
  <si>
    <t>Građevinski radovi</t>
  </si>
  <si>
    <t>Iskop rova za instalacije</t>
  </si>
  <si>
    <t>Zaštitne cijevi</t>
  </si>
  <si>
    <t>Podrazumijeva nabavu, sav rad i dopremu cijevi te svog dodatnog materijala i pribora, istovar, privremeno odlaganje, skladištenje, polaganje cijevi, spuštanje u rov, ugradnju, spajanje.</t>
  </si>
  <si>
    <t xml:space="preserve">Podložni sloj i obloga                </t>
  </si>
  <si>
    <t>Građevinski radovi UKUPNO:</t>
  </si>
  <si>
    <t>Elektro radovi</t>
  </si>
  <si>
    <t>m</t>
  </si>
  <si>
    <t>Plastični štitnici</t>
  </si>
  <si>
    <t>Nabava, doprema i polaganje plastičnog štitnika u kabelski rov.</t>
  </si>
  <si>
    <t>PVC traka za označavanje</t>
  </si>
  <si>
    <t>Obračun po m ugrađene trake.</t>
  </si>
  <si>
    <t>Nabava, doprema i polaganje PVC trake za označavanje u kabelski rov.</t>
  </si>
  <si>
    <t>Obračun po m ugrađenog štitnika.</t>
  </si>
  <si>
    <t>7.3.</t>
  </si>
  <si>
    <t>9.3.</t>
  </si>
  <si>
    <t>10.2.</t>
  </si>
  <si>
    <t>Cijevi za vodovod</t>
  </si>
  <si>
    <t>2.4.</t>
  </si>
  <si>
    <t>2.5.</t>
  </si>
  <si>
    <t>2.6.</t>
  </si>
  <si>
    <t>- ojačana PVC cijev Ø16 mm</t>
  </si>
  <si>
    <t>- PVC cijev Ø48 mm</t>
  </si>
  <si>
    <t>- PVC cijev Ø36 mm</t>
  </si>
  <si>
    <t>- PVC cijev Ø29 mm</t>
  </si>
  <si>
    <t>- PVC cijev Ø23 mm</t>
  </si>
  <si>
    <t>- PVC cijev Ø16 mm</t>
  </si>
  <si>
    <t>Sklopke</t>
  </si>
  <si>
    <t>Dobava, ugradnja i spajanje sklopki za podžbuknu ugradnju te ostali potreban rad, spojni pribor i materijal.</t>
  </si>
  <si>
    <t xml:space="preserve">- isklopna sklopka </t>
  </si>
  <si>
    <t xml:space="preserve">- serijska sklopka </t>
  </si>
  <si>
    <t>- izmjenična sklopka</t>
  </si>
  <si>
    <t>Dobava, ugradnja i spajanje priključnica za podžbuknu ugradnju te ostali potreban rad, spojni pribor i materijal.</t>
  </si>
  <si>
    <t>- priključnica 230 V, N+PE, 16 A s poklopcem</t>
  </si>
  <si>
    <t>- priključnica 230 V, N+PE, 16 A sa prenaponskom zaštitom</t>
  </si>
  <si>
    <t>PVC kutija RK50</t>
  </si>
  <si>
    <t>Dobavai ugradnja PVC razvodne kutije za podžbuknu ugradnju te ostali rad, spojni pribor i materijal.</t>
  </si>
  <si>
    <t>Spajanje pogona strojarskih i tehnoloških instalacija</t>
  </si>
  <si>
    <t>Stavka obuhvaća sav rad, montažni i spojni materijal potreban za funkcionalno spajanje strojarskih i tehnoloških instalacija.</t>
  </si>
  <si>
    <t>Stropni IC senzor 0-360°</t>
  </si>
  <si>
    <t>Stavka obuhvaća mjerenje UTP dionice s izdavanjem atesta
Mjerenje Cat3 spoja – link
Mjerenje svjetlovodne dionice (dvije niti) s izdavanjem atesta.</t>
  </si>
  <si>
    <t>Puštanje u rad</t>
  </si>
  <si>
    <t>Stavka obuhvaća korisničko programiranje sustava, 
unošenje korisničkih podataka, 
ispitivanje sustava, 
puštanje u rad i obuka korisnika, 
izrađivanje uputa, 
primopredaja sustava,
izdavanje atesta o funkcionalnosti sustava od nadležne institucije,</t>
  </si>
  <si>
    <t>PRIVREMENA ORGANIZACIJA GRANIČNOG PRIJELAZA</t>
  </si>
  <si>
    <t>Dobava, izrada i montaža opšava kape nadozida na krovu okapnim limom. U cijenu je uključena spoja na konstrukciju objekta te spoj sa vertikalnom oblogom nadozida.</t>
  </si>
  <si>
    <t>Stavka obuhvaća izradu ravnog krova polaganjem na nosivu konstrukciju objekta. U cijeni je sav potreban rad i spojni materijal potreban za kompletnu izvedbu krova.</t>
  </si>
  <si>
    <t>Izrada nadozida (krovna strana)</t>
  </si>
  <si>
    <t>Stavka obuhvaća izradu nadozida sa krovne strane. U cijeni je sav potreban rad i spojni materijal potreban za kompletnu izvedbu nadozida.</t>
  </si>
  <si>
    <t>2.1.12.</t>
  </si>
  <si>
    <t>Fasaderski radovi</t>
  </si>
  <si>
    <t>Izrada ventilirane fasade kompakt pločama</t>
  </si>
  <si>
    <t>Paropropusna vodonepropusna folija d=2 mm</t>
  </si>
  <si>
    <t>Kompakt ploče d=6 mm</t>
  </si>
  <si>
    <t>Bitumenska traka s uloškom od aluminijske folije d=4 mm</t>
  </si>
  <si>
    <t>Fasaderski radovi UKUPNO:</t>
  </si>
  <si>
    <t>Obračun po komadu ugrađenog prozora.</t>
  </si>
  <si>
    <t>Stolarski radovi i aluminijska bravarija</t>
  </si>
  <si>
    <t>Revizijski otvori u gipskartonskom stropu</t>
  </si>
  <si>
    <t>-isključenje postojećeg napajanja i osiguranje beznaponskog stanja uz provjeru isključenja</t>
  </si>
  <si>
    <t>-demontaža i isključenje glavnih i pomoćnih razdjelnika, postojećeg agregata i UPS uređaja</t>
  </si>
  <si>
    <t>-demontaža rasvjetnih armatura i predaja Investitoru</t>
  </si>
  <si>
    <t>-demontaža postojećih rasvjetnih stupova sa svjetiljkama i predaja investitoru</t>
  </si>
  <si>
    <t xml:space="preserve">-demontaža glavnih vodova i izvlačenje iz postojeće kabelske kanalizacije </t>
  </si>
  <si>
    <t>-zbrinjavanje opreme elektro dijela jake struje kao koristan otpad za svu opremu koju ne preuzima Investitor</t>
  </si>
  <si>
    <t>Demontaža postojećih instalacija slabe struje starog graničnog prelaza u III fazi gradnje uključivo:</t>
  </si>
  <si>
    <t>-demontaža opreme slabe struje sa odspajanjem kabela i komunikacijskog razdjelnika sa predajom Investitoru.</t>
  </si>
  <si>
    <t>-zbrinjavanje opreme elektro dijela slabe struje kao koristan otpad za svu opremu koju ne preuzima Investitor</t>
  </si>
  <si>
    <t xml:space="preserve">-demontaža vodova lokalne instalacije i izvlačenje iz postojeće kabelske kanalizacije </t>
  </si>
  <si>
    <t>Demontaža i odspajanje svih spojeva na stupovima rasvjete, mjernim spojevima objekata koji se uklanjaju, antenskom stupu, nadstrešnici, i glavnim SIP izvodima</t>
  </si>
  <si>
    <t>Zbrinjavanje demontirane opreme kao koristan otpad</t>
  </si>
  <si>
    <t>Ostakljena stijena sa kliznim šalter prozorom i šalter pultom od plastificiranih alu profila dimenzija 120x130 cm (stavka 17a)</t>
  </si>
  <si>
    <t>Ostakljena stijena sa kliznim šalter prozorom i šalter pultom od plastificiranih alu profila dimenzija 180x130 cm (stavka 17b)</t>
  </si>
  <si>
    <t>Unutarnja obloga pročeljnog zida d=12,5 cm protupožarnim gipskartonskim pločama</t>
  </si>
  <si>
    <t xml:space="preserve">Stavka obuhvaća dobavu i izradu unutarnje obloge pročeljnog zida protupožarnim gipskartonskim pločama debljine 12,5 mm u dva sloja na podkonstrukciji i ispune od kamene vune debljine 5 cm i PE folije polagane s preklopom tipa Knauf ili jednakovrijedan ____________.Vatrootpornost zida 60min. Zidne pregrade se izvode od betonske ploče do nosive konstrukcije krova. Preostale šupljine zapuniti pur pjenom. Stavkom je obuhvaćen sav rad te pričvrsni materijal potreban za kompletnu izvedbu obloge zida. </t>
  </si>
  <si>
    <t>Prometno svjetlo - treptač. Veličina laterne Ø300 mm sa LED izvorom svjetlosti, kučište od polikarbonata crne boje otpornog na UV zračenje. Stavka uključuje tipski stup za prihvat treptača visine h=120 cm, temelj 30×30×60, temeljna ploča, nosač i ostali pribor do potpune funkcionalnosti.</t>
  </si>
  <si>
    <t>Promjenjivi svjetlosni znakovi</t>
  </si>
  <si>
    <t>Dobava i montaža promjenjivog svjetlosnog znaka toka prometa  u LED tehnologiji sa ugradenim pojedinacnim komunikacijskim modulom i modulom za upravljanje štednim režimom rasvjete, konzolom za montažu na konstrukciju nadstrešnice,  te sav ostali potreban pribor i materijal. Mehanicka zaštita minimalno IP43 za LED i IP54 za elektronicke komponente.</t>
  </si>
  <si>
    <t>Dodatna oprema</t>
  </si>
  <si>
    <t>Dobava i ugradnja u razdjelnik graničnog prijelaza dodatne opreme. Stavkom je uključeno sav potreban rad i spojni materijal te sva spajanja i ispitivanja potrebna za ugradnju dodatne opreme do postizanja potpune funkcionalnosti.</t>
  </si>
  <si>
    <t>Automatski prekidač C16A/1p</t>
  </si>
  <si>
    <t>Grebenasta sklopka 16A/1p</t>
  </si>
  <si>
    <t>Sklopnik 20A/2p</t>
  </si>
  <si>
    <t>Kabel za napajanje upravljačkog modula</t>
  </si>
  <si>
    <t>Dobava i polaganje kabela za napajanje upravljačkog modula sa spajanjem i ispitivanjem kabela.</t>
  </si>
  <si>
    <t>5.1.2.</t>
  </si>
  <si>
    <t>Vanjska odvodnja</t>
  </si>
  <si>
    <t xml:space="preserve">m³ </t>
  </si>
  <si>
    <t>Obuhvaća pripremu podloge, nabavu materijala, prijevoz, ugradnji te njegu podložnog sloja.</t>
  </si>
  <si>
    <t>Izrada betonske obloge propusta</t>
  </si>
  <si>
    <t>Obračun po m³ izvedene obloge.</t>
  </si>
  <si>
    <t>Obloga cijevnih propusta betonom C20/25</t>
  </si>
  <si>
    <t>(OTU IV st.7-01.4)</t>
  </si>
  <si>
    <t>Izrada betonske glave propusta, C 30/37</t>
  </si>
  <si>
    <t>Podrazumijeva sav rad i materijal, sve prijevoze i prijenose, rad na izradi, ugradnji i njezi betona, te eventualno crpljenje vode. Nabava, prijevoz i rad s oplatom uključeni su u stavku. Armatura se obračunava posebno.</t>
  </si>
  <si>
    <t xml:space="preserve">Ugradnja cijevi propusta </t>
  </si>
  <si>
    <t>Ø 800 mm</t>
  </si>
  <si>
    <t>Hidroizolacija vanjskih betonskih ploha</t>
  </si>
  <si>
    <t>(OTU II st.3-05.3.4)</t>
  </si>
  <si>
    <t>Obračun po m² izolirane površine.</t>
  </si>
  <si>
    <t>Izrada klina od kamenog materijala</t>
  </si>
  <si>
    <t>(OTU II st.2-09)</t>
  </si>
  <si>
    <t>Obuhvaća dobavu, materijal, prijevoz, nasipanje, razastiranje i zbijanje materijala.</t>
  </si>
  <si>
    <t xml:space="preserve">Zatrpavanje materijalom iz iskopa </t>
  </si>
  <si>
    <t>Obuhvaća prijevoz, nasipanje, razastiranje i zbijanje materijala.</t>
  </si>
  <si>
    <t>AB taložnica C 30/37</t>
  </si>
  <si>
    <t>Vanjska odvodnja UKUPNO:</t>
  </si>
  <si>
    <t>ODVODNJA KROVNIH VODA</t>
  </si>
  <si>
    <t xml:space="preserve">Odvodnja krovnih voda podrazumijeva sve radove koje je potrebno izvesti za funkcionalnu odvodnju krovnih voda objekata na prometnim površinama i otocima graničnog prijelaza. Samo prikupljanje krovnih voda (krovne vertikale i horizontale) obuhvaćeno je u limarskim radovima pojedinih objekata. </t>
  </si>
  <si>
    <t>ODVODNJA KROVNIH VODA UKUPNO:</t>
  </si>
  <si>
    <t>5.3.1.</t>
  </si>
  <si>
    <t>5.3.1.1.</t>
  </si>
  <si>
    <t>5.3.1.2.</t>
  </si>
  <si>
    <t>5.3.2.</t>
  </si>
  <si>
    <t>5.3.2.1.</t>
  </si>
  <si>
    <t>5.3.2.2.</t>
  </si>
  <si>
    <t>Rušenje postojećih propusta</t>
  </si>
  <si>
    <t>Podrazumijeva rušenje svih sastavnih elemenata propusta i zbrinjavanje otpadnog i upotrebljivog materijala na odlagalište.</t>
  </si>
  <si>
    <t>Obračun po komadu porušenog propusta.</t>
  </si>
  <si>
    <t>Demontaža postojeće odbojne ograde</t>
  </si>
  <si>
    <t>Stavka podrazumijeva demontažu postojeće odbojne ograde, privremeno odlaganje, odvoz i zbrijanjavanje na odlagalište.</t>
  </si>
  <si>
    <t>Obračun po m' demontirane odbojne ograde.</t>
  </si>
  <si>
    <t>Odvoz postojeće interijerske opreme kontejnera</t>
  </si>
  <si>
    <t>Obračun po komadu odvezenog kontejnera.</t>
  </si>
  <si>
    <t>Obračun po komadu uklonjene nadstrešnice.</t>
  </si>
  <si>
    <t>Obračun po komadu uklonjenog jarbola.</t>
  </si>
  <si>
    <t>9.6.</t>
  </si>
  <si>
    <t>Obračun po komadu odvezenog agregata.</t>
  </si>
  <si>
    <t>9.7.</t>
  </si>
  <si>
    <t>Obračun po komadu uklonjene rampe.</t>
  </si>
  <si>
    <t>9.8.</t>
  </si>
  <si>
    <t>Obračun po komadu uklonjene kabine.</t>
  </si>
  <si>
    <t>agregat tlocrtnih dimenzija 1,2m x 0,8m; h=1,2m</t>
  </si>
  <si>
    <t>spremnik tlocrtnih dimenzija 1,2m x 0,8m; h=1,2m</t>
  </si>
  <si>
    <t xml:space="preserve">Usitnjavanje betonske konstrukcije platoa i pripadajućih stepenica. </t>
  </si>
  <si>
    <t>Potrebno je obratiti pažnju da takav materijal ne sadrži organske primjese, koje ga čine nepodobnim za ponovnu upotrebu.</t>
  </si>
  <si>
    <t>Betonski plato za agregat 5,21m x 1,85m; d=8-10cm</t>
  </si>
  <si>
    <t>Betonske stepenice na terenu tlocrtnih dimenzija 3,25m x 0,85m</t>
  </si>
  <si>
    <t>9.9.</t>
  </si>
  <si>
    <t>Odvoz postojećeg agregata u skladište investitora</t>
  </si>
  <si>
    <t>Izrada humusiranih i zatravljenih bankina</t>
  </si>
  <si>
    <t>(OTU II st. 2-16.2)</t>
  </si>
  <si>
    <t>Obračun po m² potpuno završene i zatravljene bankine.</t>
  </si>
  <si>
    <t>Obuhvaća sav materijal, prijevoz, upotrebu opreme i rad na polaganju humusa i zaštite travnatom vegetacijom. Debljina humusa je 15 cm.</t>
  </si>
  <si>
    <t>Betonski kolnik C35/45, d=20 cm</t>
  </si>
  <si>
    <t>Rubnjak 8/20 cm, C 35/45</t>
  </si>
  <si>
    <t>Rubnjak 18/24 cm, C 35/45</t>
  </si>
  <si>
    <t>Čeličnorešetkasti stup za videonadzor visine 18 m</t>
  </si>
  <si>
    <t>Dobava i ugradnja stupa od čeličnorešetkaste konstrukcije i spojnih elemenata za stup (čelik S355JR), vruće cinčanje, transport, skladištenje, sastavljanje i montaža stupa, zaštitno bojanje spojeva i eventualnih oštećenja cinka  na konstrukciji. U stavci su uključene penjalice, gromobran te signalno svijetlo.</t>
  </si>
  <si>
    <t>Podrazumijeva svu nabavu, materijal i rad na iskopu i zatrpavanju, izradi podloge cijevi od betona klase C 12/15, filtarskog sloja, nabavu i dopremu drenažnih PVC cijevi promjera 160 mm, materijala i pribora, istovar, privremeno odlaganje, skladištenje, polaganje cijevi, ugradnju i spajanje.</t>
  </si>
  <si>
    <t>Podrazumijeva sav prijevoz i rad na izradi podloge i obloge od betona klase C 25/30, izrada i doprema te montaža polietilenskog slivnika s dvostrukom rešetkom unutarnjeg promjera 500 mm , te svih sastavnih dijelova, materijala i pribora, istovar, privremeno odlaganje, skladištenje, montažu,  ugradnju okvira i slivne rešetke nosivosti 400 kN, izvedba spojeva sa cjevi te sav rad i materijal na postizanju i ispitivanju vodonepropusnosti.</t>
  </si>
  <si>
    <t>Betonski rigol</t>
  </si>
  <si>
    <t>(OTU II st.3-04.8.1.)</t>
  </si>
  <si>
    <t>Obuhvaća nabavu materijala, prijevoz, upotrebu opreme, te sav rad na izradi i ugradnji monolitnog ili predgotovljenog rigola uključujući, pripremu podloge, njegu, izradu dilatacija i uzdužnog spoja s kolnikom.</t>
  </si>
  <si>
    <t>Obračum po m¹ potpuno izrađenog rigola.</t>
  </si>
  <si>
    <t>Rigol plitki dimenzija 100x65x15 cm, C 40/45</t>
  </si>
  <si>
    <t>Podrazumijeva nabavu i dopremu betonskih cijevi C 30/37, te svog dodatnog materijala i pribora, istovar, privremeno odlaganje, skladištenje, polaganje cijevi, spuštanje u rov, ugradnju, spajanje i sav rad na postizanju vodonepropusnosti.</t>
  </si>
  <si>
    <t>Hidroizolacija vanjskih betonskih ploha s dva vruća premaza bitumenom. Podrazumijeva nabavu i dopremu svog materijala, skladištenje, sav rad na njegovom postavljanju na betonsku plohu. U stavku je uključena priprema podloge, hidroizolacija betonskih ploha i mehanička zaštita same hidroizolacije stiroporom.</t>
  </si>
  <si>
    <t xml:space="preserve">Podložni sloj od betona C12/15                      </t>
  </si>
  <si>
    <t>Ugradnja cijevi zacjevljeavanja otvorenog kanala</t>
  </si>
  <si>
    <t>AB Uljevna građevina C 30/37</t>
  </si>
  <si>
    <t>Glavna konstrukcija</t>
  </si>
  <si>
    <t>Potkonstrukcija</t>
  </si>
  <si>
    <t>Završna obrada vanjskog potpornog zida</t>
  </si>
  <si>
    <t xml:space="preserve">Stavka obuhvaća dobavu i izvedbu završne obrade armiranobetonskog potpornog zida. Stavkom je obuhvaćen sav potreban rad i materijal potreban za završnu obradu. </t>
  </si>
  <si>
    <t>Geotekstil d=0,15cm</t>
  </si>
  <si>
    <t>Ploče od ekstrudirane polistirenske pjene (XPS) d=5 cm, toplinska provodljivost 0,03 W/mK, tlačna čvrstoća &gt; 300 kPa</t>
  </si>
  <si>
    <t>Čepasta plastika d=0,15 cm</t>
  </si>
  <si>
    <t>Gipskartonski pregradni zidovi d=20cm</t>
  </si>
  <si>
    <t>Gipskartonski impregnirani pregradni zidovi d=10 cm</t>
  </si>
  <si>
    <t>Gipskartonski protupožarni pregradni zidovi d=20cm</t>
  </si>
  <si>
    <t>Vrata svijetle veličine otvora min 90x205 cm (zidarski otvor veličine 100x210 cm, zid d=12,5 ili 20 cm cm) POZ 15</t>
  </si>
  <si>
    <t>Vrata - zidarski otvor veličine 100x210 cm POZ 15a</t>
  </si>
  <si>
    <t>Unutarnja ostakljena dvokrilna vrata s nadsvjetlom, ukupne dim 170x270 cm. POZ 16
Jedno zakretno krilo širine 100 cm, drugo krilo širine 70 cm, s mogućnošću fiksiranja u pod i strop.</t>
  </si>
  <si>
    <t>Dvokrilni zaokretno-otklopni aluminijsko plastificirani prozor dimenzija 135x130 cm POZ 3</t>
  </si>
  <si>
    <t>Dobava, izrada i postava PVC folije d=1,5 mm na zaključcima-atikama krova visine cca 60 cm, preko mineralne vune na atikama. Uključeni fiksirani kutni profili od PVC Sika lima u podnožju i vrhu atike u cilju ljepljenja folije na iste. Foliju u vrhu atike prepustiti preko vanjskog ruba fasade.</t>
  </si>
  <si>
    <t>Dobava, izrada i postava PVC folije d=1,5 mm na zaključcima-atikama krova visine  225 cm, preko mineralne vune na atikama. Uključeni fiksirani kutni profili od PVC Sika lima u podnožju i vrhu atike u cilju ljepljenja folije na iste. Foliju u vrhu atike prepustiti preko vanjskog ruba fasade.</t>
  </si>
  <si>
    <t>Vanjska sekcijska vrata svijetle veličine otvora 960x350 cm</t>
  </si>
  <si>
    <t>potkonstrukcija glavne nadstrešnice</t>
  </si>
  <si>
    <t xml:space="preserve">Čišćenje terena. čišćenje od građevinskog i drugog otpada te od onečišćene zemlje. Iskop, utovar i odvoz na deponij. </t>
  </si>
  <si>
    <t>PEHD cijevi DN 200 mm, SN 8</t>
  </si>
  <si>
    <t>PEHD cijevi DN 250 mm, SN 8</t>
  </si>
  <si>
    <t>Podrazumijeva sav prijevoz, materijal i rad na izradi podloge okna od klase betona C 12/15, nabavu i dopremu okna, te svih sastavnih dijelova, materijala i pribora, istovar, privremeno odlaganje, skladištenje, polaganje u rov, montažu, ugradnja stupaljki s osiguranjem od pada, izvedba spojeva s cjevima te sav rad i materijal na postizanju i ispitivanju vodonepropusnosti. Poklopac nije uključen u cijenu.</t>
  </si>
  <si>
    <t>PEHD okna DN 800 mm</t>
  </si>
  <si>
    <t>dimenzija Ø60 cm nosivosti 400kN</t>
  </si>
  <si>
    <t xml:space="preserve">Podrazumijeva nabavu, dopremu i ugradnju montažnog separatora ulja za max protoku Q=30 l/s. Stavkom je obuhvaćen sav rad i materijal potreban za pripremu podloge i obloge separatora, izradu spojeva, ugradnju poklopaca nosivosti DN 400, bravarske opreme te sav ostali rad potreban za kompletnu ugradnju separatora. </t>
  </si>
  <si>
    <t>Kamena vuna d=10 cm  (toplinska provodljivost 0,04 W/mK) - ispuna čelične konstrukcije atike</t>
  </si>
  <si>
    <t>Dobava, izrada i montaža opšava kape atike na krovu, preko PVC folije, sa uključenim nosačima kape od plosnog čelika 30x5 mm, učvršćenih u čeličnu konstrukciju atike na svakih 600 mm. U cijenu je uključen vijčani spoj na fasadu objekta te spoj sa vertikalnom oblogom atike-nadozida.</t>
  </si>
  <si>
    <r>
      <t>Obračun po m</t>
    </r>
    <r>
      <rPr>
        <vertAlign val="superscript"/>
        <sz val="10"/>
        <rFont val="Arial"/>
        <family val="2"/>
        <charset val="238"/>
      </rPr>
      <t xml:space="preserve">  </t>
    </r>
    <r>
      <rPr>
        <sz val="10"/>
        <rFont val="Arial"/>
        <family val="2"/>
        <charset val="238"/>
      </rPr>
      <t>izvedenih obloga atika.</t>
    </r>
  </si>
  <si>
    <t>Horizontalni unutarnji žlijeb vel. 300x150 mm upušten u mineralnu vunu krova od PVC folije d=1,5 mm.</t>
  </si>
  <si>
    <t>m1</t>
  </si>
  <si>
    <t>Stavka obuhvaća izvedbu žlijeba od mineralne vune u padu 1%, učvršćenje kutnih profila od PVC Sika lima za formiranje pravilnih rubova žlijeba - 3 kom.podužno žlijeba i izradu hidroizolacije žlijeba od PVC folije 1,5 mm.</t>
  </si>
  <si>
    <t xml:space="preserve">Stavka obuhvaća izradu ventilirane fasade kompakt pločama. U cijeni je sav potreban rad i spojni materijal potreban za kompletnu izvedbu fasade. Boja fasadnih ploča prema izbora Investitora. Kompakt ploče izrađene su od duromer (duroplast) visokotlačno prešanih laminata (HPL) sukladno EN 438-6 tip EDF koji se proizvode prešanjem pod visokim tlakom i visokim temperaturama. Dvostruko ojačana akrilna PUR smola omogućuje ekstremno učinkovitu zaštitu od vremenskih uvjeta. </t>
  </si>
  <si>
    <t>Kamena vuna d=3 cm (toplinska provodljivost 0,04 W/mK)</t>
  </si>
  <si>
    <t>Kamena vuna d=10 cm (toplinska provodljivost 0,04 W/mK)</t>
  </si>
  <si>
    <t>Zgrada za  pregled vozila</t>
  </si>
  <si>
    <t>Čelični profili, graničnici grabe za pregled vozila</t>
  </si>
  <si>
    <t>Obuhvaća nabavu, dopremu i ugradnju kabelskih spojnica sa svim potrebnim priborom za ugradnju u zdencu.</t>
  </si>
  <si>
    <t>Podna obloga</t>
  </si>
  <si>
    <t>Kutne letvice</t>
  </si>
  <si>
    <t>Obračun po m ugrađenog uzemljivača.</t>
  </si>
  <si>
    <t>Odspajanje SVK u postojećem nastavku</t>
  </si>
  <si>
    <t>Siječenje SVK</t>
  </si>
  <si>
    <t>Izvlačenje SVK iz PEHD cijevi</t>
  </si>
  <si>
    <t>Radovi i mjerenja na kabelu</t>
  </si>
  <si>
    <t>Obuhvaća sav potreban rad  i mjerenja potrebna za funcionalno i kvalitetno puštanje kabela u pogon.</t>
  </si>
  <si>
    <t>5.5.</t>
  </si>
  <si>
    <t>5.6.</t>
  </si>
  <si>
    <t>5.7.</t>
  </si>
  <si>
    <t>Mjerenje pretplatničkog kabela</t>
  </si>
  <si>
    <t>Prespajanje pretplatničkog kabela</t>
  </si>
  <si>
    <t>Završna mjerenja pretplatničkog kabela</t>
  </si>
  <si>
    <t>Izmještanje i zaštita postojećih TK instalacija UKUPNO:</t>
  </si>
  <si>
    <t>Strojarski radovi</t>
  </si>
  <si>
    <t>1.6.</t>
  </si>
  <si>
    <t>Tlačna proba</t>
  </si>
  <si>
    <t>Obračun po m¹ cjevovoda.</t>
  </si>
  <si>
    <t>Ispitivanje montiranog voda na nepropusnost, komisijski, pomoću vode, na odgovarajući tlak, uključivo montažu i demontažu privremenog dovoda vode i spojeva, aparata za tlačenje s manometrom i kontrolnim manometrom, punjenje cjevovoda vodom ispuštanje vode i ispravak eventualnih neispravnosti. Prije punjenja cjevovoda vodom mora biti izvršeno djelomično zatrpavanje cijevi, osim na mjestima spojeva, da bi se dobilo na sigurnosti, tj. da ne bi tlak pomaknuo cijevi. Prije završene probe cjevovod se potpuno zatrpa. Punjenje voda vodom izvesti polagano, tako da zrak može slobodno izaći. Sve ostalo prema uputama za tlačnu probu opisanim u programu kontrole i osiguranja kvalitete.</t>
  </si>
  <si>
    <t>Dezinfekcija cjevovoda prije stavljanja u pogon</t>
  </si>
  <si>
    <t>Strojarski radovi UKUPNO:</t>
  </si>
  <si>
    <t>4.4.</t>
  </si>
  <si>
    <r>
      <t>Kabel PP00-Y 4x1,5mm</t>
    </r>
    <r>
      <rPr>
        <vertAlign val="superscript"/>
        <sz val="10"/>
        <rFont val="Arial"/>
        <family val="2"/>
        <charset val="238"/>
      </rPr>
      <t>2</t>
    </r>
    <r>
      <rPr>
        <sz val="10"/>
        <rFont val="Arial"/>
        <family val="2"/>
        <charset val="238"/>
      </rPr>
      <t/>
    </r>
  </si>
  <si>
    <r>
      <t>Kabel PP00-Y 3x1,5mm</t>
    </r>
    <r>
      <rPr>
        <vertAlign val="superscript"/>
        <sz val="10"/>
        <rFont val="Arial"/>
        <family val="2"/>
        <charset val="238"/>
      </rPr>
      <t>2</t>
    </r>
    <r>
      <rPr>
        <sz val="10"/>
        <rFont val="Arial"/>
        <family val="2"/>
        <charset val="238"/>
      </rPr>
      <t/>
    </r>
  </si>
  <si>
    <t>Elektroinstalacije kontrolnih kućica</t>
  </si>
  <si>
    <r>
      <t>Kabel PP-Y 3x2,5mm</t>
    </r>
    <r>
      <rPr>
        <vertAlign val="superscript"/>
        <sz val="10"/>
        <rFont val="Arial"/>
        <family val="2"/>
        <charset val="238"/>
      </rPr>
      <t>2</t>
    </r>
    <r>
      <rPr>
        <sz val="10"/>
        <rFont val="Arial"/>
        <family val="2"/>
        <charset val="238"/>
      </rPr>
      <t/>
    </r>
  </si>
  <si>
    <r>
      <t>Kabel PP-Y 3x1,5mm</t>
    </r>
    <r>
      <rPr>
        <vertAlign val="superscript"/>
        <sz val="10"/>
        <rFont val="Arial"/>
        <family val="2"/>
        <charset val="238"/>
      </rPr>
      <t>2</t>
    </r>
    <r>
      <rPr>
        <sz val="10"/>
        <rFont val="Arial"/>
        <family val="2"/>
        <charset val="238"/>
      </rPr>
      <t/>
    </r>
  </si>
  <si>
    <t>PVC cijevi za instalacije</t>
  </si>
  <si>
    <t>Dobava i polaganje plasticnih cijevi  te ostali potreban spojni pribor i materijal.</t>
  </si>
  <si>
    <t>KAOFLEX cijev Ø23 mm</t>
  </si>
  <si>
    <t>KAOFLEX cijev Ø16 mm</t>
  </si>
  <si>
    <t>PVC kanal</t>
  </si>
  <si>
    <t>Dobava i polaganje PVC kanala, bijeli, sa poklopcem, za razvod instalacija. Stavkom je obuhvaćen sav spojni pribor i materijal.</t>
  </si>
  <si>
    <t>Obračun po m ugrađenog kanala.</t>
  </si>
  <si>
    <t>PVC kanal 25x15 mm</t>
  </si>
  <si>
    <t>PVC kanal 17x15 mm</t>
  </si>
  <si>
    <t>Isklopna sklopka 10A</t>
  </si>
  <si>
    <t>Obračun po kom ugrađene sklopke.</t>
  </si>
  <si>
    <t>Dobava, montaža i spajanje isklopne sklopke za nadžbuknu montažu.</t>
  </si>
  <si>
    <t>Kutija za spajanje el. radijatora</t>
  </si>
  <si>
    <t>Obračun po kom ugrađene kutije.</t>
  </si>
  <si>
    <t>Dobava, montaža i spajanje nadžbukne kutije za fiksni spoj, za spajanje el.radijatora.</t>
  </si>
  <si>
    <t>Izrada, doprema i montaža razvodnog ormara kontrolne kućice izvedenog u vidu zidnog modularnog plastičnog ormara, zaštite IP30,  s plastičnim prozirnim vratima, bravicom i nosačem za jednopolnu shemu. Stavkom je obuhvaćena montažna i spojna oprema, spojni vodovi te izrada jednopolne sheme izvedenog stanja i izdavanje ispitnog lista. Uključena nabava i ugradnja sljedeće opreme:</t>
  </si>
  <si>
    <t>- grebenasta sklopka 25 A, 3-polna, montaža na DIN nosač</t>
  </si>
  <si>
    <t>- grebenasta sklopka 10 A, 1-polna, montaža na DIN nosač</t>
  </si>
  <si>
    <t>- grebenasta sklopka 20 A, 1-polna, montaža na DIN nosač</t>
  </si>
  <si>
    <t>- kombinirani prekidač LS-FI 10 A,C/0,03 A; 2-polni</t>
  </si>
  <si>
    <t>- automatski prekidač 10 kA, 20 A,C; 4-polni</t>
  </si>
  <si>
    <t>- odvodnik prenapona 20 kA, 3 P+N; 2,5 kV, tip 2</t>
  </si>
  <si>
    <t>- automatski prekidač 6A,C</t>
  </si>
  <si>
    <t>- dvopolni sklopnik 10 A, 230 VAC</t>
  </si>
  <si>
    <t>b) Polje UPS</t>
  </si>
  <si>
    <t>- grebenasta sklopka 25 A, 1-polna, montaža na DIN nosač</t>
  </si>
  <si>
    <t>- odvodnik prenapona 20 kA, 1P+N; 2,5 kV, tip 2</t>
  </si>
  <si>
    <t>Dobava i montaža na zid plastičnog parapetnog dvodijelnog kanala, bijele boje, komplet s pregradom, kutnim i spojnim elementima i poklopcem.</t>
  </si>
  <si>
    <t>Priključnice</t>
  </si>
  <si>
    <t>Dobava, ugradnja u plastični kanal i spajanje priključnica uključujući spojni pribor i materijal te razvodne kutije.</t>
  </si>
  <si>
    <t>Četverostruka priključnica 230 V, N+PE, 16 A, bijela</t>
  </si>
  <si>
    <t>Dvostruka priključnica 230 V, N+PE, 16 A, bijela</t>
  </si>
  <si>
    <t>Dvostruka priključnica 230 V, N+PE, 16 A, crvena</t>
  </si>
  <si>
    <t>Spajanje pogona strojarskih instalacija</t>
  </si>
  <si>
    <t>Stavka obuhvaća sav rad, montažni i spojni materijal potreban za funkcionalno spajanje strojarskih instalacija.</t>
  </si>
  <si>
    <t>Obračun po kom izvedenog spoja.</t>
  </si>
  <si>
    <t>- el. radijator</t>
  </si>
  <si>
    <t>- vanjska klima jedinica</t>
  </si>
  <si>
    <t>- unutarnja klima jedinica</t>
  </si>
  <si>
    <t>- odsisni ventilator</t>
  </si>
  <si>
    <t>- sobni termostat</t>
  </si>
  <si>
    <t>- el. grijač u kanalu</t>
  </si>
  <si>
    <t>Kontrolna kućica carine - TIP 2 UKUPNO:</t>
  </si>
  <si>
    <r>
      <t>Kabel PP00-Y 5x1,5mm</t>
    </r>
    <r>
      <rPr>
        <vertAlign val="superscript"/>
        <sz val="10"/>
        <rFont val="Arial"/>
        <family val="2"/>
        <charset val="238"/>
      </rPr>
      <t>2</t>
    </r>
    <r>
      <rPr>
        <sz val="10"/>
        <rFont val="Arial"/>
        <family val="2"/>
        <charset val="238"/>
      </rPr>
      <t/>
    </r>
  </si>
  <si>
    <t>- ojačana PVC cijev Ø36 mm</t>
  </si>
  <si>
    <t>- ojačana PVC cijev Ø23 mm</t>
  </si>
  <si>
    <t>12.5.</t>
  </si>
  <si>
    <t>12.6.</t>
  </si>
  <si>
    <t>12.7.</t>
  </si>
  <si>
    <t>Iskop za temelje u materijalu "C" kategorije</t>
  </si>
  <si>
    <t>Armirački radovi</t>
  </si>
  <si>
    <t>Armirački radovi UKUPNO:</t>
  </si>
  <si>
    <t>Čelična konstrukcija UKUPNO:</t>
  </si>
  <si>
    <r>
      <t>Obračun po m</t>
    </r>
    <r>
      <rPr>
        <vertAlign val="superscript"/>
        <sz val="10"/>
        <rFont val="Arial"/>
        <family val="2"/>
        <charset val="238"/>
      </rPr>
      <t xml:space="preserve">2  </t>
    </r>
    <r>
      <rPr>
        <sz val="10"/>
        <rFont val="Arial"/>
        <family val="2"/>
        <charset val="238"/>
      </rPr>
      <t>izvedenog pokrova.</t>
    </r>
  </si>
  <si>
    <t>Stavka obuhvaća dobavu i ugradnju jednostrukog pocinčanog obojenog lima - RAL 5015. U cijenu je uključen sav spojni i pričvrsni materijal potreban za kompletnu ugradnju lima.</t>
  </si>
  <si>
    <r>
      <t>Obračun po m</t>
    </r>
    <r>
      <rPr>
        <vertAlign val="superscript"/>
        <sz val="10"/>
        <rFont val="Arial"/>
        <family val="2"/>
        <charset val="238"/>
      </rPr>
      <t xml:space="preserve">  </t>
    </r>
    <r>
      <rPr>
        <sz val="10"/>
        <rFont val="Arial"/>
        <family val="2"/>
        <charset val="238"/>
      </rPr>
      <t>izvedenog opšava.</t>
    </r>
  </si>
  <si>
    <r>
      <t>Obračun po m</t>
    </r>
    <r>
      <rPr>
        <vertAlign val="superscript"/>
        <sz val="10"/>
        <rFont val="Arial"/>
        <family val="2"/>
        <charset val="238"/>
      </rPr>
      <t xml:space="preserve">2  </t>
    </r>
    <r>
      <rPr>
        <sz val="10"/>
        <rFont val="Arial"/>
        <family val="2"/>
        <charset val="238"/>
      </rPr>
      <t>izvedene obloge.</t>
    </r>
  </si>
  <si>
    <t>Obračun po m izvedenog horizontalnog oluka.</t>
  </si>
  <si>
    <t>Stavka obuhvaća dobavu i ugradnju vertikalnog oluka izrađenog od pocinčanog obojenog lima - RAL 5015. U cijenu je uključen sav spojni i pričvrsni materijal potreban za kompletnu ugradnju vertikalnog oluka uključujući sve spojeve sa horizontalnim olucima te izljevne elemente.</t>
  </si>
  <si>
    <t>Obračun po m izvedenog vertikalnog oluka.</t>
  </si>
  <si>
    <t>Krovopokrivački i limarski radovi</t>
  </si>
  <si>
    <t>Krovopokrivački i limarski radovi UKUPNO:</t>
  </si>
  <si>
    <t>Montažerski radovi</t>
  </si>
  <si>
    <t>Stavka obuhvaća dobavu i montažu višeslojnih polikarbonatnih ploča translucentnih koje se postavljaju  na čeličnu potkonstrukciju. U cijenu je uključen sav spojni i pričvrsni materijal potreban za kompletnu ugradnju ploča.</t>
  </si>
  <si>
    <t>Montažerski radovi UKUPNO:</t>
  </si>
  <si>
    <t>4.7.</t>
  </si>
  <si>
    <t>4.8.</t>
  </si>
  <si>
    <t>4.9.</t>
  </si>
  <si>
    <t>Glavna zgrada</t>
  </si>
  <si>
    <t>2.1.3.</t>
  </si>
  <si>
    <t>2.1.4.</t>
  </si>
  <si>
    <t>2.1.5.</t>
  </si>
  <si>
    <t>Zidarski radovi</t>
  </si>
  <si>
    <t>Stavka obuhvaća dobavu i polaganje slojeva poda objekta na armiranobetonsku ploču. Stavkom je obuhvaćen sav potreban rad i materijal potreban za izvedbu poda.</t>
  </si>
  <si>
    <r>
      <t>Obračun po m</t>
    </r>
    <r>
      <rPr>
        <vertAlign val="superscript"/>
        <sz val="10"/>
        <rFont val="Arial"/>
        <family val="2"/>
        <charset val="238"/>
      </rPr>
      <t>2</t>
    </r>
    <r>
      <rPr>
        <sz val="10"/>
        <rFont val="Arial"/>
        <family val="2"/>
        <charset val="238"/>
      </rPr>
      <t>.</t>
    </r>
  </si>
  <si>
    <t>Izvedba poda prizemlja</t>
  </si>
  <si>
    <t>Polimer-cementni mort d=0,5 cm</t>
  </si>
  <si>
    <t>Zidarski radovi UKUPNO:</t>
  </si>
  <si>
    <t>2.1.6.</t>
  </si>
  <si>
    <t>Obračun po kom ugrađenih penjalica.</t>
  </si>
  <si>
    <t>Keramičarski radovi</t>
  </si>
  <si>
    <r>
      <t>Obračun po m</t>
    </r>
    <r>
      <rPr>
        <vertAlign val="superscript"/>
        <sz val="10"/>
        <rFont val="Arial"/>
        <family val="2"/>
        <charset val="238"/>
      </rPr>
      <t xml:space="preserve">2 </t>
    </r>
    <r>
      <rPr>
        <sz val="10"/>
        <rFont val="Arial"/>
        <family val="2"/>
        <charset val="238"/>
      </rPr>
      <t>postavljenih pločica.</t>
    </r>
  </si>
  <si>
    <t>Postavljanje protukliznih gres keramičkih pločica na podove</t>
  </si>
  <si>
    <t>Postavljanje gres keramičkih pločica na zidove</t>
  </si>
  <si>
    <t>Izvedba sokla od gres keramičkih pločica</t>
  </si>
  <si>
    <r>
      <t>Obračun po m</t>
    </r>
    <r>
      <rPr>
        <vertAlign val="superscript"/>
        <sz val="10"/>
        <rFont val="Arial"/>
        <family val="2"/>
        <charset val="238"/>
      </rPr>
      <t>'</t>
    </r>
    <r>
      <rPr>
        <sz val="10"/>
        <rFont val="Arial"/>
        <family val="2"/>
        <charset val="238"/>
      </rPr>
      <t>.</t>
    </r>
  </si>
  <si>
    <t>Izvedba sokla od gres keramičkih pločica h=10 cm</t>
  </si>
  <si>
    <t>Tipski plastični profili</t>
  </si>
  <si>
    <t>Bridovi</t>
  </si>
  <si>
    <t xml:space="preserve">Stavka obuhvaća dobavu i polaganje tipskih plastičnih profila za ugradnju na vertikalne bridove, spojeve podnog i zidnog opločenja, dilatacijske prekid te nagazne rubove kao i inoks profila za sudar viših i nižih opločenih površina podova. </t>
  </si>
  <si>
    <t>Podopolagački radovi UKUPNO:</t>
  </si>
  <si>
    <t>2.1.8.</t>
  </si>
  <si>
    <t>Gipskartonski zidovi i stropovi</t>
  </si>
  <si>
    <t>Gipskartonski pregradni zidovi d=12,5 cm</t>
  </si>
  <si>
    <r>
      <t>Obračun po m</t>
    </r>
    <r>
      <rPr>
        <vertAlign val="superscript"/>
        <sz val="10"/>
        <rFont val="Arial"/>
        <family val="2"/>
        <charset val="238"/>
      </rPr>
      <t xml:space="preserve">2 </t>
    </r>
    <r>
      <rPr>
        <sz val="10"/>
        <rFont val="Arial"/>
        <family val="2"/>
        <charset val="238"/>
      </rPr>
      <t>izvedenog pregradnog zida.</t>
    </r>
  </si>
  <si>
    <t>Gipskartonski impregnirani pregradni zidovi d=12,5 cm</t>
  </si>
  <si>
    <t>Unutarnja obloga pročeljnog zida d=12,5 cm gipskartonskim pločama</t>
  </si>
  <si>
    <r>
      <t>Obračun po m</t>
    </r>
    <r>
      <rPr>
        <vertAlign val="superscript"/>
        <sz val="10"/>
        <rFont val="Arial"/>
        <family val="2"/>
        <charset val="238"/>
      </rPr>
      <t xml:space="preserve">2 </t>
    </r>
    <r>
      <rPr>
        <sz val="10"/>
        <rFont val="Arial"/>
        <family val="2"/>
        <charset val="238"/>
      </rPr>
      <t>izvedene obloge.</t>
    </r>
  </si>
  <si>
    <t>Unutarnja obloga pročeljnog zida d=12,5 cm impregniranim gipskartonskim pločama</t>
  </si>
  <si>
    <t>Spušteni strop od gipskartonskih ploča</t>
  </si>
  <si>
    <t>Gipskartonski zidovi i stropovi UKUPNO:</t>
  </si>
  <si>
    <t>2.1.9.</t>
  </si>
  <si>
    <t xml:space="preserve">Obračun po komadu kompletno postavljenih vrata. </t>
  </si>
  <si>
    <t>Unutarnja ulazna vrata</t>
  </si>
  <si>
    <t>FeZn traka za uzemljenje</t>
  </si>
  <si>
    <t>Obuhvaća nabavu, dopremu i ugradnju u temelj ili rov trake za uzemljenje. U stavci su uključene križne spojnice i spojevi na armaturu.</t>
  </si>
  <si>
    <t>Sustav zaštite od munje UKUPNO:</t>
  </si>
  <si>
    <t>Vanjski kabelski razvod</t>
  </si>
  <si>
    <t>Ugradnja zdenca MZ D1 (108x78x98 cm)</t>
  </si>
  <si>
    <t>Vanjski kabelski razvod UKUPNO:</t>
  </si>
  <si>
    <t>Unutarnji kabelski razvod</t>
  </si>
  <si>
    <t>Razvodna kutija 100x100 mm</t>
  </si>
  <si>
    <t>Dobava i ugradnja razvodne kutije, podžbukno.</t>
  </si>
  <si>
    <t>PVC kanal 30x15 mm</t>
  </si>
  <si>
    <t>PVC kanal 40x30 mm</t>
  </si>
  <si>
    <t>Dobava i polaganje cijevi u pod ili zid  te ostali potreban spojni pribor i materijal.</t>
  </si>
  <si>
    <t>- PEHD cijev DN 40 mm</t>
  </si>
  <si>
    <t>- PEHD cijev DN 50 mm</t>
  </si>
  <si>
    <t>Unutarnji kabelski razvod UKUPNO:</t>
  </si>
  <si>
    <t>Strukturno kabliranje</t>
  </si>
  <si>
    <t xml:space="preserve"> - prespojni panel 1U s 24xRJ45 cat6 – modularni, uključivo moduli.</t>
  </si>
  <si>
    <t xml:space="preserve"> - modularni ISDN panel za max 5x10 RJ45 modula, 1U sa stražnjim držačem kabela</t>
  </si>
  <si>
    <t xml:space="preserve"> - ISDN modul sa 10 RJ45 priključaka, Cat 3 modularni ISDN panel</t>
  </si>
  <si>
    <t xml:space="preserve"> - prednja vodilica kabela 1HE</t>
  </si>
  <si>
    <t xml:space="preserve"> - strujna razvodna letva 7x230V 19", bez prekidača</t>
  </si>
  <si>
    <t xml:space="preserve"> - polica 19" 1HE</t>
  </si>
  <si>
    <t>Stavka 4. ukupno (komplet)</t>
  </si>
  <si>
    <t xml:space="preserve"> - prespojni panel 1U s 24xRJ45 cat6 – modularni, uključivo moduli</t>
  </si>
  <si>
    <t xml:space="preserve"> - ISDN modul sa 10 RJ45 priključaka, Cat 3 za panel</t>
  </si>
  <si>
    <t xml:space="preserve"> - svjetlovodni prespojni panel do 12xSC duplex MM modula</t>
  </si>
  <si>
    <t xml:space="preserve"> - Media pretvornik 10/100Base-TX to 100Base-FX (SC)</t>
  </si>
  <si>
    <t>6.5.</t>
  </si>
  <si>
    <t>Kabel UTP cat6</t>
  </si>
  <si>
    <t>Prespojni kabel</t>
  </si>
  <si>
    <t>Obračun po kom izvedenog prespoja.</t>
  </si>
  <si>
    <t xml:space="preserve"> - UTP prespojni kabel Cat6, RJ45, 1m</t>
  </si>
  <si>
    <t xml:space="preserve"> - UTP prespojni kabel Cat6, RJ45, 2m</t>
  </si>
  <si>
    <t xml:space="preserve"> - UTP prespojni kabel Cat6, RJ45, 3m</t>
  </si>
  <si>
    <t xml:space="preserve"> - svjetlovodni prespojni kabel SC-SC MM Duplex 50/125um</t>
  </si>
  <si>
    <t xml:space="preserve"> - podžbukna 2 modula RJ45 cat6</t>
  </si>
  <si>
    <t xml:space="preserve"> - podžbukna 3 modula RJ45 cat6</t>
  </si>
  <si>
    <t xml:space="preserve"> - podžbukna 4 modula RJ45 cat6</t>
  </si>
  <si>
    <t>Obuhvaća nabavu, dopremu, polaganje kabela u kanale te provlačenje kroz cijevi. Stavkom je obuhvaćen sav potreban pribor za spajanje kabela na komunikacijske uređaje.</t>
  </si>
  <si>
    <t>Obuhvaća nabavu, dopremu i spajanje prespojnih kabela. Stavkom je obuhvaćen sav potreban rad i pribor za spajanje kabela na komunikacijske uređaje.</t>
  </si>
  <si>
    <t>Označavanje elemenata strukturnog kabliranja</t>
  </si>
  <si>
    <t>Dobava i ugradnja oznaka prema projektu na slijedeće elemente strukturnog kabliranja:</t>
  </si>
  <si>
    <t xml:space="preserve"> - komunikacijski razdjelnici
 - prespojni paneli unutar razdjelnika
 - priključna mjesta na prespojnim panelima
 - priključna mjesta na svjetlovodnim prespojnim panelima
 - instalirani kabeli na oba kraja
 - (dvostruka/trostruka/četverostruka) priključna mjesta</t>
  </si>
  <si>
    <t>Strukturno kabliranje UKUPNO:</t>
  </si>
  <si>
    <t>Lokalna računalna mreža UKUPNO:</t>
  </si>
  <si>
    <t>Sustav za dojavu požara</t>
  </si>
  <si>
    <t>Obračun po kompletu ugrađene centrale.</t>
  </si>
  <si>
    <t>Dobava, isporuka, ugradnja i spajanje modularne mikroprocesorske vatrodojavne centrale s dvije petlje za prihvat analogno adresabilnih javljača, modulom za upravljanje sirenama, compakt indikacijsko upravljačkom tipkovnicom s LC displejom (8 linija po 40 znakova). U stavci je uključena dobava i ugradnja ormara otpornosti na požar F-60 za smještaj vatrodojavne centrale.</t>
  </si>
  <si>
    <t>Obračun po kom ugrađene baterije.</t>
  </si>
  <si>
    <t>Dobava, isporuka i ugradnja baterije za rezervno napajanje vatrodojavne centrale.</t>
  </si>
  <si>
    <t>Dobava, isporuka i ugradnja paralelne tipkovnice.</t>
  </si>
  <si>
    <t>Obračun po kom ugrađene tipkovnice.</t>
  </si>
  <si>
    <t>Obračun po kom ugrađenog modula.</t>
  </si>
  <si>
    <t>Dobava, isporuka i ugradnja modula za izdvojenu tipkovnicu.</t>
  </si>
  <si>
    <t>Obračun po kom ugrađenog detektora.</t>
  </si>
  <si>
    <t>Obračun po kom ugrađenog indikatora.</t>
  </si>
  <si>
    <t>Dobava, isporuka i ugradnja paralelnog indikatora.</t>
  </si>
  <si>
    <t>Obračun po kom ugrađenog podnožja.</t>
  </si>
  <si>
    <t>Dobava, isporuka i ugradnja analogno adresabilnog podnožja za detektore.</t>
  </si>
  <si>
    <t>Pločica za označavanje detektora</t>
  </si>
  <si>
    <t>Obračun po kom ugrađene pločice.</t>
  </si>
  <si>
    <t>1.7.</t>
  </si>
  <si>
    <t>Izrada AB temelja C25/30</t>
  </si>
  <si>
    <t>Anker vijci M-20 s duplim maticama</t>
  </si>
  <si>
    <t>Stavka obuhvaća nabavu, dopremu i ugradnju anker-vijaka  s duplim maticama. U stavku je uključen sav pričvrsni i spojni materijal potreban za kompletnu ugradnju.</t>
  </si>
  <si>
    <t>Obračun po komadu ugrađenog jarbola.</t>
  </si>
  <si>
    <t>(OTU IV st.7-02)</t>
  </si>
  <si>
    <t>Obračun po m² izvedenog betonskog kolnika.</t>
  </si>
  <si>
    <t>Stavka obuhvaća nabavu, dopremu i izvedbu betonskog kolnika. Obuhvaća nabavu sastavnih i ugrađenih materijala, njege i zaštite, izrade i zapunjavanja razdjelnica i svega ostalog što je potrebno za dovršenje stavke.</t>
  </si>
  <si>
    <t>1.8.</t>
  </si>
  <si>
    <t>L 80 x 80 x 6 mm</t>
  </si>
  <si>
    <t>Podrazumijeva nabavu, dopremu i ugradnju čeličnih profila u beton. Stavkom je obuhvaćen sav rad i opremu potrebnu za spajanje, varenje i pričvršćenje elemenata te antikorozivna zaštita.</t>
  </si>
  <si>
    <t>Jarboli, rampe, temelji kamera i ostalo</t>
  </si>
  <si>
    <t>AB monolitno okno za jelku C25/30</t>
  </si>
  <si>
    <t>Automatske cestovne električne rampe</t>
  </si>
  <si>
    <t>Obračun po kompletu ugrađene rampe.</t>
  </si>
  <si>
    <t>Stavka podrazumijeva nabavu, dopremu i montažu automatskih cestovnih električnih rampi sa kompletnim priborom za ugradnju na temelje. U cijenu je uključen sav rad, materijal i ispitivanja potrebna za funkcionalnu ugradnju rampe.</t>
  </si>
  <si>
    <t>Jarboli, rampe, temelji kamera i ostalo UKUPNO:</t>
  </si>
  <si>
    <t>PROMETNA OPREMA I SIGNALIZACIJA</t>
  </si>
  <si>
    <t>Horizontalna i vertikalna signalizacija</t>
  </si>
  <si>
    <t>Obračun po komadu ugrađenog stupa</t>
  </si>
  <si>
    <t>Stup dužine 2,70 m</t>
  </si>
  <si>
    <t>Stup dužine 3,80 m</t>
  </si>
  <si>
    <t>Tipski stupovi vertikalne signalizacije</t>
  </si>
  <si>
    <t xml:space="preserve">Dobava, montaža i ugradnja tipskih pocinčanih stupova Ø 63,5 mm na koji se ugrađuju prometni znakovi. Obračun se vrši po komadu, a u cijenu uključen i iskop temelja stupa dubine min 70 cm, dobavu betona klase C25/30 i ugradnju stupa s ankerom na donjem dijelu u beton s min. 0,2m³ betona po jednom stupu. </t>
  </si>
  <si>
    <t>Prometni znakovi</t>
  </si>
  <si>
    <t xml:space="preserve">Stavka obuhvaća dobavu i montažu prometnih znakova, koji se pričvršćuju na metalne stupove ili na tipske nosače. Znakovi su izrađeni s pojačanim okvirima, kao i s retroreflektirajućom folijom klase II stabilne na ultra ljubičasto zračenje apliciranom na aluminijsku podlogu debljine 2 mm. </t>
  </si>
  <si>
    <t>Obračun po komadu ugrađenog znaka.</t>
  </si>
  <si>
    <t>3.4.</t>
  </si>
  <si>
    <t>3.5.</t>
  </si>
  <si>
    <t>3.6.</t>
  </si>
  <si>
    <t>3.7.</t>
  </si>
  <si>
    <t>3.8.</t>
  </si>
  <si>
    <t>3.9.</t>
  </si>
  <si>
    <t>Prometna oprema</t>
  </si>
  <si>
    <t>Stavka obuhvaća nabavu, dopremu i ugradnju elemenata prometne opreme. Stavkom je obuhvaćen sav rad i ugradbeni materijal potreban za kompletnu ugradnju elementa.</t>
  </si>
  <si>
    <t>Ručica za direktnu ugradnju na sklopku OT...C ili jednakovrijedan</t>
  </si>
  <si>
    <t>Signalna lampica 230VAC, zelena, tip CL-523G ili jednakovrijedan</t>
  </si>
  <si>
    <t>Ostali spojni i montažni materijal (P/F vodiči, redne stezaljke, POK kanali, pinovi, uvodnice i sl.).</t>
  </si>
  <si>
    <r>
      <t>Kabel PP00-A 4x150mm</t>
    </r>
    <r>
      <rPr>
        <vertAlign val="superscript"/>
        <sz val="10"/>
        <rFont val="Arial"/>
        <family val="2"/>
        <charset val="238"/>
      </rPr>
      <t>2</t>
    </r>
    <r>
      <rPr>
        <sz val="10"/>
        <rFont val="Arial"/>
        <family val="2"/>
        <charset val="238"/>
      </rPr>
      <t/>
    </r>
  </si>
  <si>
    <r>
      <t>Kabel PP00-Y 5x10mm</t>
    </r>
    <r>
      <rPr>
        <vertAlign val="superscript"/>
        <sz val="10"/>
        <rFont val="Arial"/>
        <family val="2"/>
        <charset val="238"/>
      </rPr>
      <t>2</t>
    </r>
    <r>
      <rPr>
        <sz val="10"/>
        <rFont val="Arial"/>
        <family val="2"/>
        <charset val="238"/>
      </rPr>
      <t/>
    </r>
  </si>
  <si>
    <r>
      <t>Kabel FGOR07 5x6mm</t>
    </r>
    <r>
      <rPr>
        <vertAlign val="superscript"/>
        <sz val="10"/>
        <rFont val="Arial"/>
        <family val="2"/>
        <charset val="238"/>
      </rPr>
      <t>2</t>
    </r>
    <r>
      <rPr>
        <sz val="10"/>
        <rFont val="Arial"/>
        <family val="2"/>
        <charset val="238"/>
      </rPr>
      <t/>
    </r>
  </si>
  <si>
    <r>
      <t>Kabel FGOR07 3x6mm</t>
    </r>
    <r>
      <rPr>
        <vertAlign val="superscript"/>
        <sz val="10"/>
        <rFont val="Arial"/>
        <family val="2"/>
        <charset val="238"/>
      </rPr>
      <t>2</t>
    </r>
    <r>
      <rPr>
        <sz val="10"/>
        <rFont val="Arial"/>
        <family val="2"/>
        <charset val="238"/>
      </rPr>
      <t/>
    </r>
  </si>
  <si>
    <r>
      <t>Kabel NHXH E90 5x4mm</t>
    </r>
    <r>
      <rPr>
        <vertAlign val="superscript"/>
        <sz val="10"/>
        <rFont val="Arial"/>
        <family val="2"/>
        <charset val="238"/>
      </rPr>
      <t>2</t>
    </r>
    <r>
      <rPr>
        <sz val="10"/>
        <rFont val="Arial"/>
        <family val="2"/>
        <charset val="238"/>
      </rPr>
      <t/>
    </r>
  </si>
  <si>
    <r>
      <t>Kabel NHXH E90 5x2,5mm</t>
    </r>
    <r>
      <rPr>
        <vertAlign val="superscript"/>
        <sz val="10"/>
        <rFont val="Arial"/>
        <family val="2"/>
        <charset val="238"/>
      </rPr>
      <t>2</t>
    </r>
    <r>
      <rPr>
        <sz val="10"/>
        <rFont val="Arial"/>
        <family val="2"/>
        <charset val="238"/>
      </rPr>
      <t/>
    </r>
  </si>
  <si>
    <r>
      <t>Kabel NHXH E90 3x2,5mm</t>
    </r>
    <r>
      <rPr>
        <vertAlign val="superscript"/>
        <sz val="10"/>
        <rFont val="Arial"/>
        <family val="2"/>
        <charset val="238"/>
      </rPr>
      <t>2</t>
    </r>
    <r>
      <rPr>
        <sz val="10"/>
        <rFont val="Arial"/>
        <family val="2"/>
        <charset val="238"/>
      </rPr>
      <t/>
    </r>
  </si>
  <si>
    <r>
      <t xml:space="preserve">Dobava kompaktnog elektroagregatskog postrojenja s mikroprocesorskim upravljanjem , namjenjeno za automatsko rezervno ili osnovno napajanje potrošača. Ugrađeno u zatvoreno kučiše s nivoom buke smanjenim na 69 dB. Pogonjeno pomoću diesel motora </t>
    </r>
    <r>
      <rPr>
        <b/>
        <sz val="10"/>
        <rFont val="Arial"/>
        <family val="2"/>
        <charset val="238"/>
      </rPr>
      <t>VOLVO</t>
    </r>
    <r>
      <rPr>
        <sz val="10"/>
        <rFont val="Arial"/>
        <family val="2"/>
        <charset val="238"/>
      </rPr>
      <t>,  koji je prirubno povezan sa sinkronim generatorom. Motor i generator su preko gumenih amortizera pričvršćeni na čelično postolje na koje je direktno pričvršćen i komandni ormar, spremnik goriva te akumulatoske baterije.</t>
    </r>
  </si>
  <si>
    <r>
      <t>Izlazna snaga definirana je prema ISO8528/5, pogonska grupa G2, s AVR regulacijom napona, stacionarni teret izohrono, kod 3x400/231 V, cos=0,8, 50 Hz. 1500 1/min, trajna snaga</t>
    </r>
    <r>
      <rPr>
        <b/>
        <sz val="10"/>
        <rFont val="Arial"/>
        <family val="2"/>
        <charset val="238"/>
      </rPr>
      <t xml:space="preserve"> 180kVA/144kW</t>
    </r>
    <r>
      <rPr>
        <sz val="10"/>
        <rFont val="Arial"/>
        <family val="2"/>
        <charset val="238"/>
      </rPr>
      <t>, snaga preopterečenja 198kVA/158,4kW.</t>
    </r>
  </si>
  <si>
    <r>
      <t xml:space="preserve">model </t>
    </r>
    <r>
      <rPr>
        <b/>
        <sz val="10"/>
        <rFont val="Arial"/>
        <family val="2"/>
        <charset val="238"/>
      </rPr>
      <t xml:space="preserve">GREEN POWER GP100 S/V </t>
    </r>
    <r>
      <rPr>
        <sz val="10"/>
        <rFont val="Arial"/>
        <family val="2"/>
        <charset val="238"/>
      </rPr>
      <t xml:space="preserve">POGONSKI MOTOR: VOLVO TAD732GE diesel motor, 4-taktni, 6 cilindara u redu,zapremine 7150 ccm, snage 170 KS, potrošnje goriva 26 l/h pri 75% tereta, s direktnim ubrizgavanjem GP-T, elektronskom regulacijom broja okretaja, suhim filtrom zraka, s prednabijanjem i hladnjakom zrak/ zrak zarka za izgaranje, vodom hlađen, tlačno podmazivan.Pogonski motor obavezno mora zadovoljavati minimalno "Stage II" Euro normu o emisiji ispušnih plinova </t>
    </r>
  </si>
  <si>
    <t xml:space="preserve">Predgrijavanje motora preko zagrijavanja rashladne tekućine putem termostatski reguliranog grijača 230 V, za preuzimanje udarnog opterećenja odmah po startu. </t>
  </si>
  <si>
    <t>Maksimalne dimenzije postrojenja 3300x1100x1650 mm (dužina x širina x visina); masa 2170 kg</t>
  </si>
  <si>
    <t>UPRAVLJAČKI ORMAR</t>
  </si>
  <si>
    <t>Dvokrilni zaokretno-otklopni aluminijsko plastificirani prozor dimenzija 125x130 cm POZ 8</t>
  </si>
  <si>
    <t>Jednokrilni fiksni aluminijsko plastificirani prozor dimenzija 155x130 cm POZ 9</t>
  </si>
  <si>
    <t>Četverokrilna aluminijsko plastificirana stijena dimenzija 170x247 cm POZ 10</t>
  </si>
  <si>
    <t>Četverokrilna fiksna protupožarna ostakljena stijena EI 60 dimenzija 170x270 cm POZ 11</t>
  </si>
  <si>
    <t>Ulazna  zaokretna ostakljena jednokrilna vrata od plastificiranih alu profila dimenzija 110x252 cm POZ 4</t>
  </si>
  <si>
    <t>Ulazna zaokretna ostakljena  jednokrilna vrata od plastificiranih alu profila dimenzija 100x230 cm POZ 6</t>
  </si>
  <si>
    <t>Izrada kosog limenog krova</t>
  </si>
  <si>
    <t>Stavka obuhvaća izradu krova polaganjem na nosivu konstrukciju objekta. U cijeni je sav potreban rad i spojni materijal potreban za kompletnu izvedbu krova.</t>
  </si>
  <si>
    <t>Ravni lim na potkonstrukciji d=3 mm (razvijena površina)</t>
  </si>
  <si>
    <t>Opšav kape nadozida limom 0,6 mm, razvijene širine 700 mm</t>
  </si>
  <si>
    <t>Okapni lim na spoju limenog kosog krova i stražnje fasade od limenih sendvič panela.</t>
  </si>
  <si>
    <t>Dobavljanje materijala te postavljanje pocinčanog okapnog lima d=0,6 mm, rš= 40 cm na spoju limenog kosog krova i stražnje fasade od limenih sendvič panela.</t>
  </si>
  <si>
    <t>Obračun po m' izvedenog okapnog lima.</t>
  </si>
  <si>
    <t>Limeni pocinčani kutnik na vertikalnom spoju fasade s ab zidom.</t>
  </si>
  <si>
    <t>Obračun po m' izvedenog limenog kutnika.</t>
  </si>
  <si>
    <t>Izrada fasade s limenim sendvič panelima</t>
  </si>
  <si>
    <t>Stavka obuhvaća izradu fasade limenim sendvič panelima. U cijeni je sav potreban rad i spojni materijal potreban za kompletnu izvedbu fasade. Boja fasadnih panela prema izbora Investitora. Fasadni limeni sendvič paneli izrađeni su od pocinčanog plastificiranog lima d=0.6 cm s unutarnje i vanjske strane te ispune kamenom vunom  d= 10 cm</t>
  </si>
  <si>
    <t>Kamena vuna d=5 cm (toplinska provodljivost 0,04 W/mK)</t>
  </si>
  <si>
    <t>Limeni sendvič paneli d=10 cm</t>
  </si>
  <si>
    <t xml:space="preserve">Podložni sloj od betona C12/15               </t>
  </si>
  <si>
    <t>Izrada AB  ploče (beton C 25/30) i grabe za pregled vozila</t>
  </si>
  <si>
    <t>(OTU I st. 2-0.4.)</t>
  </si>
  <si>
    <t xml:space="preserve">Podložni sloj od betona C12/15                 </t>
  </si>
  <si>
    <t>Podlijevanje sitnozrnim betonom  C 40/50</t>
  </si>
  <si>
    <t>Podrazumijeva nabavu, dopremu i ugradnju sitnozrnog betona ispod čelne ploče anker sklopova stupova. Podlijevanje se izvodi nakon montaže stupova, a prema detalju ugradnje anker sklopova u radioničkim nacrtima čelične konstrukcije. Uključuje sve troškove rada, materijala, oplate, njegovanja i zaštite betona (morta) i zaštitu čeličnih stupova od "prljanja" mortom.</t>
  </si>
  <si>
    <t>Obračun po komadu (broju) stupova.</t>
  </si>
  <si>
    <t>Izrada betonske uljevne građevine dimenzija 60×60 cm dubine 2m (prema detaljnom nacrtu) za uljev čistih oborinskih voda iz trapeznog kanala. Građevina se betonira na izravnavajućem sloju podložnog betona klase C16/20 debljine 10 cm, betonom klase C30/37, debljine dna i stijenki 20 cm. Stavkom je obuhvaćen sav potrebni rad i materijal, pribor i alat za izgradnju građevine - iskop, oplata, beton, poklopac okna razreda opterećenja A15 i dr.</t>
  </si>
  <si>
    <t>Znakovi obavijesti (D12) - 200×150 cm</t>
  </si>
  <si>
    <t>Znakovi obavijesti (D12) - 250×150 cm</t>
  </si>
  <si>
    <t>Znakovi obavijesti (D12) - 240×120 cm</t>
  </si>
  <si>
    <t>Znakovi obavijesti (D17) - 200×70 cm</t>
  </si>
  <si>
    <t>Samoljepljiva folija</t>
  </si>
  <si>
    <t>Stavka obuhvaća izradu, dobavu i apliciranje samoljepljive folije žute boje, klase retrorefleksije II i stabline na ultraljubičasto zračenje, za usklađivanje natpisa na postojećim znakovima D04.</t>
  </si>
  <si>
    <t>Obračun po komadu folije.</t>
  </si>
  <si>
    <t>Natpis " GP Vitaljina" - veličine slova 14 cm</t>
  </si>
  <si>
    <t>Dobava i montaža u kontrolnu kucicu i sobu dežurstva policije upravljackog panela za upravljanje promjenjivom signalizacijom prometa ukljucivo izlazni beznaponski kontakti za svaku liniju, te sav ostali pribor i materijal.</t>
  </si>
  <si>
    <r>
      <t>Kabel PP00-Y 4x1,5mm</t>
    </r>
    <r>
      <rPr>
        <vertAlign val="superscript"/>
        <sz val="10"/>
        <rFont val="Arial"/>
        <family val="2"/>
        <charset val="238"/>
      </rPr>
      <t>2</t>
    </r>
    <r>
      <rPr>
        <sz val="10"/>
        <rFont val="Arial"/>
        <family val="2"/>
        <charset val="238"/>
      </rPr>
      <t>, napajanje polubranika</t>
    </r>
  </si>
  <si>
    <t>Dobava, isporuka i montaža upravljačkog panela za upravljanje polubranicima. Stavka uključuje uređaj za upravljanje kompatibilan sa polubranicima, njegovu ugradnju u kontrolne kućicu. Stavka uključuje sav pribor, nosače, rad i ispitivanja potrebni za ugradnju panela.</t>
  </si>
  <si>
    <t>Panel za upravljanje polubranicima iz kontrolnih kućica. Panel mora omogućavati upravljanje s oba polubranika na jednom prometnom traku.</t>
  </si>
  <si>
    <t>Kabel LiYCY 8x0,5 mm2 za upravljanje rampama</t>
  </si>
  <si>
    <t>Dobava, isporuka i montaža upravljačkog panela za upravljanje polubranicima. Stavka uključuje uređaj za upravljanje kompatibilan sa polubranicima, njegovu ugradnju u prostoriju dežurstva policije i prostoriju za pregled autobusnih putnika. Stavka uključuje sav pribor, nosače, rad i ispitivanja potrebni za ugradnju panela.</t>
  </si>
  <si>
    <t>22.</t>
  </si>
  <si>
    <t>22.1.</t>
  </si>
  <si>
    <t>Panel za upravljanje sa 6 polubranika.</t>
  </si>
  <si>
    <t>Jedinične cijene obuhvaćaju izradu tehničke dokumentacije izvedenog stanja (6 primjeraka) koja uključuje izradu uputa za rukovanje i održavanje ugrađene opreme, obuku korisnika i izradu svih protokola o ispitivanju te svu ostalu dokumentaciju potrebnu za tehnički pregled.</t>
  </si>
  <si>
    <t>Izvođač je dužan svu opremu koja više neće biti potrebna na graničnom prijelazu nakon izgradnje ili rekonstrukcije istog (kontejneri, diesel agregati, čelične nadstrešnice, kabine i dr.) uz prethodnu suglasnost investitora o otpremi,  transportirati u skladište Ministarstva financija  u Resnik, Zagreb.</t>
  </si>
  <si>
    <t>Obveza Izvođača radova je izvođenje radova pod prometom. Izvođač je dužan proučiti svu projektnu dokumentaciju te je dužan prilagoditi svoju dinamiku i tehnologiju kako bi granični prijelaz bio u funkciji za vrijeme izgradnje.  Ukoliko je zbog tehnologije Izvođača potrebna eventualna devijacija prometa, sve troškove devijacije prometa snosi Izvođač radova te isti trebaju biti uključeni u jedinične cijene.</t>
  </si>
  <si>
    <t>promjera do Ø10 cm</t>
  </si>
  <si>
    <t>promjera Ø10 do 30 cm</t>
  </si>
  <si>
    <t>promjera većeg od Ø30 cm</t>
  </si>
  <si>
    <t>Stavka podrazumijeva pažljivu demontažu i iznošenje opreme (police, ormari, koševi za smeće, kompjuterska oprema i sl.) unutar cijelog prostora kontejnera, te provjera da je građevina odspojena od svih postojećih instalacija, posebno od priključka elektroinstalacije. U cijenu je uključen utovar u prijevozno sredstvo, zaštitu za vrijeme transporta najlonom, odvoz i istovar na skladištu Investitora te svi ostali troškovi potrebni za kompletno dovršenje stavke.</t>
  </si>
  <si>
    <t>Odvoz limenog kontejnera policije tlocrtnih dimenzija 5,98m x 2,44m; h=2,95m u skladište Investitora</t>
  </si>
  <si>
    <t>Uklanjanje izvesti vrlo pažljivo, kako ne bi došlo do suvišnog oštećenja (vratiju, prozora i sl.)</t>
  </si>
  <si>
    <t>U cijenu je uključen utovar u prijevozno sredstvo, zaštitu za vrijeme transporta najlonom, odvoz i istovar na skladištu Investitora te svi ostali troškovi potrebni za kompletno dovršenje stavke.</t>
  </si>
  <si>
    <t>Odvoz limenog kontejnera  carine tlocrtnih dimenzija 6,00m x 2,42m; h=2,95m u skladište Investitora</t>
  </si>
  <si>
    <t>Uklanjanje izvesti vrlo pažljivo, kako ne bi došlo do suvišnog oštećenja.</t>
  </si>
  <si>
    <t>Odvoz ravne nadstrešnice krova - nadstrešnice tlocrtnih dimenzija 15,8m x 3,18m; h=0,5m u skladište Investitora</t>
  </si>
  <si>
    <t>Odvoz postojećih jarbola visine 5 m u skladište Investitora</t>
  </si>
  <si>
    <t>U cijenu je uključena pažljivo uklanjanje jarbola, utovar u prijevozno sredstvo, zaštitu za vrijeme transporta najlonom, odvoz i istovar na skladištu Investitora te svi ostali troškovi potrebni za kompletno dovršenje stavke.</t>
  </si>
  <si>
    <t>9.6.1.</t>
  </si>
  <si>
    <t>9.6.2.</t>
  </si>
  <si>
    <t>Odvoz postojećih rampi duljine 3 m u skladište Investitora</t>
  </si>
  <si>
    <t>U cijenu je uključen pažljiv utovar u prijevozno sredstvo, odvoz i istovar na skladištu Investitora te svi ostali troškovi potrebni za kompletno dovršenje stavke.</t>
  </si>
  <si>
    <t>Odvoz WC kabina (pvc) 1,14m x 1,14m; h=2m u skladište Investitora</t>
  </si>
  <si>
    <t>9.9.1.</t>
  </si>
  <si>
    <t>9.9.2.</t>
  </si>
  <si>
    <t>Utovar u kamion i odvoz u dogovoru s komunalnim poduzećem na odlagalište otpada. Sve troškove oko zbrinjavanja otpada snosi izvođač.</t>
  </si>
  <si>
    <t xml:space="preserve">Iskop za temelje u materijalu "B" kategorije 
(OTU II st. 2-02.2)                 </t>
  </si>
  <si>
    <t xml:space="preserve">Iskop za temelje </t>
  </si>
  <si>
    <t xml:space="preserve">Široki iskop u materijalu "B" kategorije 
(OTU II st. 2-02.2)                 </t>
  </si>
  <si>
    <t>Iskop za temelje</t>
  </si>
  <si>
    <t xml:space="preserve">Iskop u materijalu B kategorije </t>
  </si>
  <si>
    <t xml:space="preserve">Iskop rova u materijalu "B" kategorije             </t>
  </si>
  <si>
    <t>Izrada AB temeljne ploče agregata C20/25</t>
  </si>
  <si>
    <t>- Poliesterski razvodni ormar  dimenzija 605x495x1000 mm (axbxh) sa betonskim postoljem kao tip 00B, dim 575x465mm kao proiz. TEP ili jednakovrijedan__________________</t>
  </si>
  <si>
    <t>Slobodnostojeći razvodni ormar 600x(1600+200)x300mm, IP65, tip TM2663K ili jednakovrijedan___________________</t>
  </si>
  <si>
    <t>Temeljna ploča 1600x600mm, tip EA1616 ili jednakovrijedan________________________</t>
  </si>
  <si>
    <t>četveropolna teretna sklopka 200A, 0-1 za ugradnju na temeljnu ploču, tip OT315E03 ili jednakovrijedan____________________</t>
  </si>
  <si>
    <t>Ručica za direktnu ugradnju na sklopku OT ili jednakovrijedan_________________</t>
  </si>
  <si>
    <t>Četveropolna preklopna sklopka 200A, 1-0-2 za ugradnju na temeljnu ploču, tip OT315E04C ili jednakovrijedan__________________</t>
  </si>
  <si>
    <t>Tropolni rastavljač-osigurač 400A za ugradnju na temeljnu ploču, tip XLP2 ili jednakovrijedan___________________</t>
  </si>
  <si>
    <t>Rastalni umetak OFAF2H160A sa indikacijom prorade  ili jednakovrijedan___________________</t>
  </si>
  <si>
    <t>Natpisna pločica, tip KA1-8121 ili jednakovrijedan__________________</t>
  </si>
  <si>
    <t>Nosač natpisne pločice, tip KA1-8120 ili jednakovrijedan____________________</t>
  </si>
  <si>
    <r>
      <t xml:space="preserve">Tropolna shema izvedenog stanja razdjelnika </t>
    </r>
    <r>
      <rPr>
        <b/>
        <sz val="10"/>
        <rFont val="Arial"/>
        <family val="2"/>
        <charset val="238"/>
      </rPr>
      <t>PR-IN</t>
    </r>
    <r>
      <rPr>
        <sz val="10"/>
        <rFont val="Arial"/>
        <family val="2"/>
        <charset val="238"/>
      </rPr>
      <t>, napravljena u AutoCAD Electrical, Eplan ili sl.__________________</t>
    </r>
  </si>
  <si>
    <r>
      <t>Daljinska signalizacija i upravljanje:</t>
    </r>
    <r>
      <rPr>
        <sz val="10"/>
        <rFont val="Arial"/>
        <family val="2"/>
        <charset val="238"/>
      </rPr>
      <t xml:space="preserve"> izlaz za zbirni kvar, kontakti za daljinsku signalizaciju, ulazi za isklop u nuždi i daljinsku blokadu rada
Upravljanje: Tipkala za izbor režima rada (test, automatsko, ručno), upravljanje (uključenje generatorskog sklopnika, uključenje sklopnika mreže, reset, start, stop, isključenje zvučnog alarma), tipkala za programiranje. </t>
    </r>
    <r>
      <rPr>
        <b/>
        <sz val="10"/>
        <rFont val="Arial"/>
        <family val="2"/>
        <charset val="238"/>
      </rPr>
      <t xml:space="preserve">RS 232 i RS 485, </t>
    </r>
    <r>
      <rPr>
        <sz val="10"/>
        <rFont val="Arial"/>
        <family val="2"/>
        <charset val="238"/>
      </rPr>
      <t xml:space="preserve">komunikacija                                     </t>
    </r>
  </si>
  <si>
    <r>
      <t>Zaštite motora:</t>
    </r>
    <r>
      <rPr>
        <sz val="10"/>
        <rFont val="Arial"/>
        <family val="2"/>
        <charset val="238"/>
      </rPr>
      <t xml:space="preserve"> Visoka temperatura/nizak nivo rashladne tekućine motora, nizak pritisak ulja, nema goriva i pobjeg.</t>
    </r>
  </si>
  <si>
    <t>Automatski diesel agregat snage 100 kVA, trajne snage 80 kW, za vanjsku ugradnju u kučište, izvedba za smanjenje buke, kao tip GREEN POWER ili jednakovrijedan _______________________</t>
  </si>
  <si>
    <t>Obračun stavke po kompletu ugrađenog agregata sa opremom, ispitano i pušteno u pogon</t>
  </si>
  <si>
    <t>- Poliesterski razvodni ormar  dimenzija 800x690x1000 mm (axbxh) sa betonskim postoljem kao tip 1, dim 800x690mm kao proiz. TEP ili jednakovrijedan____________________</t>
  </si>
  <si>
    <r>
      <t xml:space="preserve">Dobava, montaža i spajanje ormara oznake </t>
    </r>
    <r>
      <rPr>
        <b/>
        <sz val="10"/>
        <rFont val="Arial"/>
        <family val="2"/>
        <charset val="238"/>
      </rPr>
      <t>GR-A+RVR+REG</t>
    </r>
    <r>
      <rPr>
        <sz val="10"/>
        <rFont val="Arial"/>
        <family val="2"/>
        <charset val="238"/>
      </rPr>
      <t>, dimenzija 1000x(2000+100)x400mm, tipski testiran prema IEC 60439-1/IEC 61439-1-2. Ormar je slobodnostojeći, metalni, s punim metalnim vratima, sa stupnjem zaštite IP65, tip ABB IS2 ili jednakovrijedan___________________________
Stavka uključuje sav potreban montažni materijal za potpunu funkcionalnost.</t>
    </r>
  </si>
  <si>
    <t xml:space="preserve">Razvodni ormar za napajanje potrošača carine </t>
  </si>
  <si>
    <t>Ugradna downlight svjetiljka iz polikarbonata ojačanog staklenim vlaknima (Glow wire test 850°C), bijele boje, sa ovjesom za brzu montažu u spušteni strop, dim: Ø235mm, h=180mm
Izvor: Visokoefikasni LED moduli
Temperatura boje svjetla: 3000K, indeks odziva boje (CRI)&gt;85
Ukupni svjetlosni tok: 1088lm
Efikasnost (LEF) 76lm/W
Optika: rotosimetrični odsijač, facetirani sjajni aluminij
Stupanj zaštite: IP44 (prsten sa prozirnim staklom)
LOR: 80,1%
Blještanje: (UGR): 19,1 (t), 19,1(l)
Snaga: 14W
Jamstvo na proizvod: 5god</t>
  </si>
  <si>
    <t>Ugradna svjetiljka iz dekapiranog čelika, termostatski plastificirana bijelo, sa ovjesom za brzu montažu u spušteni strop, dim: 1197X297mm, h=55mm
Izvor: 2X Fluorescentna cijev snage 28W
Temperatura boje svjetla: 3000K, indeks odziva boje (CRI)&gt;85
Ukupni svjetlosni tok: 4462lm
Efikasnost (LEF) 80lm/W
Optika: Dvostruki parabolični odsijač od aluminija visoke refleksivnosti
Stupanj zaštite: IP20
LOR: 85,8%
Blještanje: (UGR): &lt;19
Snaga: 56W
Jamstvo na proizvod: 5god</t>
  </si>
  <si>
    <t xml:space="preserve">Ugradna downlight svjetiljka iz čelika, elektrostatski plastificiranog, bijele boje, sa ovjesom za brzu montažu u spušteni strop dim: 400X400mm, h=100mm
Izvor: Visokoefikasni LED moduli
Temperatura boje svjetla: 3000K, indeks odziva boje (CRI)&gt;85
Ukupni svjetlosni tok: 1637lm
Efikasnost (LEF) 89lm/W
Optika: mikroprizmatični pokrov
Stupanj zaštite: IP20
LOR: 74%
Blještanje: (UGR): 17,2 (t), 17,4(l)
Snaga: 19W
Jamstvo na proizvod: 5god
</t>
  </si>
  <si>
    <t>Ugradna stropna svjetiljka kao Nitor RV FH Led 14W 3000K + GL-TR IP44, oznaka u projektu C ili jednakovrijedna tip_________</t>
  </si>
  <si>
    <t>Ugradna stropna fluo svjetiljka kao 201 DP 2X28W EB, oznaka u projektu D ili jednakovrijedna tip_________</t>
  </si>
  <si>
    <t>Ugradna svjetiljka kao Nitor RV WH Led 21W 3000K, oznaka u projektu E ili jednakovrijedna tip_________</t>
  </si>
  <si>
    <t>Ugradna svjetiljka kao Area Yama 531015, 16,5 W LED WW, oznaka u projektu G ili jednakovrijedna tip_________</t>
  </si>
  <si>
    <t>Zidna svjetiljka Mybathroom LED, oznaka u projektu F, ili jednakovrijedan tip___________</t>
  </si>
  <si>
    <t>Dobava, montaža iznad umivaonika i spajanje nagradne zidne LED svjetiljke, snage 14W, dužine cca 650mm</t>
  </si>
  <si>
    <t>Siguronosna panik rasvjeta</t>
  </si>
  <si>
    <t>13.1</t>
  </si>
  <si>
    <t>13.5.</t>
  </si>
  <si>
    <t>Dobava, postava na kabelske police, uvlačenje u plastične cijevi n/žb i p/žb, te spajanje kabela panik rasvjete slijedećih tipova:</t>
  </si>
  <si>
    <r>
      <t>JY(St)Y 2x2x0,8mm</t>
    </r>
    <r>
      <rPr>
        <vertAlign val="superscript"/>
        <sz val="10"/>
        <rFont val="Arial"/>
        <family val="2"/>
        <charset val="238"/>
      </rPr>
      <t>2</t>
    </r>
  </si>
  <si>
    <t>13.5.2.</t>
  </si>
  <si>
    <r>
      <t>FG7(O)R 3x1,5mm</t>
    </r>
    <r>
      <rPr>
        <vertAlign val="superscript"/>
        <sz val="10"/>
        <rFont val="Arial"/>
        <family val="2"/>
        <charset val="238"/>
      </rPr>
      <t>2</t>
    </r>
  </si>
  <si>
    <r>
      <t>- ulazni napon</t>
    </r>
    <r>
      <rPr>
        <b/>
        <sz val="10"/>
        <rFont val="Arial"/>
        <family val="2"/>
        <charset val="238"/>
      </rPr>
      <t xml:space="preserve">:  3 x 323-456 V  </t>
    </r>
  </si>
  <si>
    <t>- ulazni PF:  0.99 (aktivni ispravljač)</t>
  </si>
  <si>
    <t xml:space="preserve">- ulazni THDi:  &lt;2%/5% </t>
  </si>
  <si>
    <t>- ulazna frekvencija:  50/60 Hz   +/-10%</t>
  </si>
  <si>
    <t>- izlazni napon:  3 x 380/400 V  (programabilno)</t>
  </si>
  <si>
    <t>+/-1% statički</t>
  </si>
  <si>
    <t>+/-5% dinamički</t>
  </si>
  <si>
    <t>- izlazna frekvencija:  50/60 Hz</t>
  </si>
  <si>
    <t xml:space="preserve">- izlazni THD:  &lt;3% </t>
  </si>
  <si>
    <t>- preopterećenje:  150% 1 minutu</t>
  </si>
  <si>
    <t>- radna temperatura:  0-40  °C</t>
  </si>
  <si>
    <t>- dozvoljena vlažnost:  manja od 95%</t>
  </si>
  <si>
    <t>- vanjska, zidna, besprekidna bypass sklopka (MBS)</t>
  </si>
  <si>
    <t>- sučelje za daljinski isklop u nuždi, TIS-GPT</t>
  </si>
  <si>
    <t>- temperaturno kompenzirani punjač baterija / agregatska blokada</t>
  </si>
  <si>
    <t>- SNMP/WEB adapter sa softverom</t>
  </si>
  <si>
    <t>- MODBUS kartica</t>
  </si>
  <si>
    <t>Dobava, isporuka, ugradnja i spajanje izlaznog analogno adresabilnog modula.</t>
  </si>
  <si>
    <t>Obuhvaća nabavu, dopremu, polaganje kabela u kanale te provlačenje kroz cijevi. Stavkom je obuhvaćen sav potreban pribor za spajanje kabela na uređaje vatrodojave.</t>
  </si>
  <si>
    <t>kabel JBY(St)Y 2x2x0,8 mm</t>
  </si>
  <si>
    <t>kabel PP00 3x1,5 mm²</t>
  </si>
  <si>
    <t>Spajanje, adresiranje i umetanje glava</t>
  </si>
  <si>
    <t>Lokalna računalna mreža</t>
  </si>
  <si>
    <t xml:space="preserve">Izrada, dobava i ugradnja odvoda kondenzata klima uređaja koji se ugrađuje u ugaone profile konstrukcije. U stavku uračunati izvedbu i brtvljenje spoja sa horizontalnim žljebom. Dužina odvoda 312 cm. </t>
  </si>
  <si>
    <t>STROJARSKE INSTALACIJE</t>
  </si>
  <si>
    <t>6.1.1.</t>
  </si>
  <si>
    <t>Instalacija VRV sustava - grijanje i hlađenje</t>
  </si>
  <si>
    <t>Obračun po kompletu ugrađenog uređaja.</t>
  </si>
  <si>
    <t>Stavka obuhvaća nabavu, dopremu i montažu uređaja sa svim potrebnim spojnim materijalom.</t>
  </si>
  <si>
    <t>Tp = 27°C ST, 19°C VT</t>
  </si>
  <si>
    <t>Tv= 7°C ST</t>
  </si>
  <si>
    <t>Tp = 20°C ST</t>
  </si>
  <si>
    <t>Tehničke karakteristike</t>
  </si>
  <si>
    <t>Unutarnja  jedinica VRV sustava sa maskom  predviđena za  montažu uza zid (parapetna), opremljena ventilatorom, dvobrzinskim elektromotorom, izmjenjivačem topline s direktnom ekspazijom freona, elektronskim ekspanzijskim ventilom, te svim potrebnim elementima za zaštitu, kontrolu i regulaciju uređaja i temperature.</t>
  </si>
  <si>
    <t>Qh  =2,2 kW</t>
  </si>
  <si>
    <t>Tv = 35°C</t>
  </si>
  <si>
    <t>Qg = 2,5 kW</t>
  </si>
  <si>
    <t>medij:  R-410A</t>
  </si>
  <si>
    <t>Nivo zvučnog tlaka: 35/32 dB(A) na udaljenosti 1,5 m od jedinice:</t>
  </si>
  <si>
    <t>N= 50 W - 230V - 50 Hz</t>
  </si>
  <si>
    <t>VZ =  420/360 m3/h</t>
  </si>
  <si>
    <t>2.2.7.</t>
  </si>
  <si>
    <t>Bravarski radovi UKUPNO:</t>
  </si>
  <si>
    <t>Stolarski radovi i aluminijska bravarija UKUPNO:</t>
  </si>
  <si>
    <t>Nosači sanitarnih uređaja u gipskartonskim zidovima</t>
  </si>
  <si>
    <t>Obračun po komadu ugrađenog nosača.</t>
  </si>
  <si>
    <r>
      <t>Obračun po m</t>
    </r>
    <r>
      <rPr>
        <vertAlign val="superscript"/>
        <sz val="10"/>
        <rFont val="Arial"/>
        <family val="2"/>
        <charset val="238"/>
      </rPr>
      <t xml:space="preserve">2 </t>
    </r>
    <r>
      <rPr>
        <sz val="10"/>
        <rFont val="Arial"/>
        <family val="2"/>
        <charset val="238"/>
      </rPr>
      <t>izvedenog spuštenog stropa.</t>
    </r>
  </si>
  <si>
    <t>Stavka obuhvaća dobavu i ugradnju tipskih metalnih nosača sanitarnih uređaja za ugradnju u gipskartonske pregradne zidove uključivo sav pričvrsni materijal te dodatni rad sa gipskartonskim pločama u zoni sanitarnih uređaja.</t>
  </si>
  <si>
    <t>2.3.3.</t>
  </si>
  <si>
    <t>2.3.4.</t>
  </si>
  <si>
    <t>2.3.5.</t>
  </si>
  <si>
    <t>Demontaža elektrotehničkih instalacija jake struje</t>
  </si>
  <si>
    <t>Demontaža električnih instalacija jake struje UKUPNO:</t>
  </si>
  <si>
    <t>Demontaža elektrotehničkih instalacija slabe struje</t>
  </si>
  <si>
    <t>Demontaža električnih instalacija slabe struje UKUPNO:</t>
  </si>
  <si>
    <t>Demontaža gromobranskih instalacija</t>
  </si>
  <si>
    <t>Demontaža gromobranskih instalacija UKUPNO:</t>
  </si>
  <si>
    <t>Stavka obuhvaća dobavu i postavljanje zaštitne mrežice na krajevima ventilacijskih cijevi, min 30 cm iznad krova.</t>
  </si>
  <si>
    <t>Stavka obuhvaća dobavu i ugradnju izoliranih fleksibilnih prigušnih cijevi za spoj distributera i zračnih ventila na ventilacijske kanale u kompletu sa ovjesnim, spojnim i brtvenim materijalom.</t>
  </si>
  <si>
    <t>Izvedba prodora u krovu i zidovima</t>
  </si>
  <si>
    <t>Stavka obuhvaća sav rad i materijal potreban za izvedbu prodora u krovu i zidovima za montažu ventilacijskog kanala. U stavku uključena i limarska obrada opšava prodora uz izradu nepropusnog spoja.</t>
  </si>
  <si>
    <t>Stavka obuhvaća puštanje u pogon kompletnog sustava sa razvodom. Stavkom je obuhvaćen  probni pogon, regulacija količine zraka, osposobljavanje ljudstva za rukovanje instalacijom, izradu uputstava za rad i održavanje.</t>
  </si>
  <si>
    <t>6.2.1.</t>
  </si>
  <si>
    <t>Unutarnja jedinica VRV sustava (parapetna) kao Daikin VRV FXLQ25P ili jednakovrijedan _________</t>
  </si>
  <si>
    <t>Qh  =4,5 kW</t>
  </si>
  <si>
    <t>Qg = 5,0 kW</t>
  </si>
  <si>
    <t>Nivo zvučnog tlaka: 38/33 dB(A) na udaljenosti 1,5 m od jedinice:</t>
  </si>
  <si>
    <t>Žičani elektronski prostorni regulator</t>
  </si>
  <si>
    <t>Y-račva kao Daikin KHRQ23M64T ili jednakovrijedan _____</t>
  </si>
  <si>
    <t>6.2.2.</t>
  </si>
  <si>
    <t>φ100/φ125</t>
  </si>
  <si>
    <t>Kontrolne kućice</t>
  </si>
  <si>
    <t>Stavka obuhvaća sav rad i materijal potreban za izvedbu prodora u krovu za vođenje frigo instalacije prema vanjskoj jedinici na krovu objekta. stavci obuhvatiti i građevinsku obradu prodora nakon montaže cijevi i nepropusno brtvljenje.</t>
  </si>
  <si>
    <t>Instalacija hlađenja kontrolnih kućica UKUPNO:</t>
  </si>
  <si>
    <t>Ventilacija kontrolnih kućica</t>
  </si>
  <si>
    <t>Dobava i montaža kanalskog tlačnog ventilatora za ubacivanje zraka u prostoriju. Ventilator ima rotor sa unazad zakrivljenim lopaticama i termičkom zaštitom od pregrijavanja, smješten je u kućištu od pocinčanog lima u kompletu sa ovjesnim priborom, slijedećih karakteristika:</t>
  </si>
  <si>
    <t xml:space="preserve"> - snaga:                           34 W</t>
  </si>
  <si>
    <t xml:space="preserve"> - max. protok zraka:         100 m3/h</t>
  </si>
  <si>
    <t xml:space="preserve">- kanalski filter </t>
  </si>
  <si>
    <t>- tiristorski regulator brzine vrtnje ventilatora</t>
  </si>
  <si>
    <t>- cilindrični prigušivač</t>
  </si>
  <si>
    <t>- električni kanalski grijač  (sa regulacijom i kanalskim osjetnikom)</t>
  </si>
  <si>
    <t>Obračun po komadu ugrađene krovne kape.</t>
  </si>
  <si>
    <t>Dobava i montaža zaštitne krovne kape na završetak ventilacijske cijevi radi spriječavanja ulaska kišnih oborina, u kompletu sa spojnim elementom i krovnim postoljem.</t>
  </si>
  <si>
    <t>Zračni dozračni ventili</t>
  </si>
  <si>
    <t>Stavka obuhvaća dobavu i ugradnju zračnih dozračnih ventila za dovod zraka u prostoriju.</t>
  </si>
  <si>
    <t>Zračni odsisni ventil ZOT 125</t>
  </si>
  <si>
    <t>Redukcije od pocinčanog lima</t>
  </si>
  <si>
    <t>Stavka obuhvaća nabavu, dopremu i ugradnju redukcija izrađenih od pocinčanog lima, u kompletu sa spojnim i brtvenim priborom.</t>
  </si>
  <si>
    <t>Pretlačne rešetke</t>
  </si>
  <si>
    <t>Stavka obuhvaća dobavu i ugradnju pretlačnihh rešetki za ugradnju pri dnu vrata.</t>
  </si>
  <si>
    <t>200x240 mm</t>
  </si>
  <si>
    <t>Toplinska izolacija tlačnih ventilacijskih kanala d=19 mm</t>
  </si>
  <si>
    <r>
      <t>Obračun po m</t>
    </r>
    <r>
      <rPr>
        <vertAlign val="superscript"/>
        <sz val="10"/>
        <rFont val="Arial"/>
        <family val="2"/>
        <charset val="238"/>
      </rPr>
      <t>2</t>
    </r>
    <r>
      <rPr>
        <sz val="10"/>
        <rFont val="Arial"/>
        <family val="2"/>
        <charset val="238"/>
      </rPr>
      <t xml:space="preserve"> ugrađene izolacije.</t>
    </r>
  </si>
  <si>
    <t>Obloga toplinske izolacije Al limom</t>
  </si>
  <si>
    <r>
      <t>Obračun po m</t>
    </r>
    <r>
      <rPr>
        <vertAlign val="superscript"/>
        <sz val="10"/>
        <rFont val="Arial"/>
        <family val="2"/>
        <charset val="238"/>
      </rPr>
      <t>2</t>
    </r>
    <r>
      <rPr>
        <sz val="10"/>
        <rFont val="Arial"/>
        <family val="2"/>
        <charset val="238"/>
      </rPr>
      <t xml:space="preserve"> ugrađenog lima.</t>
    </r>
  </si>
  <si>
    <t>Stavka obuhvaća obloge toplinske izolacije tlačnih ventilacijskih kanala  kontrolnih i vagarskih kućica u vanjskom prostoru limom.</t>
  </si>
  <si>
    <t>Stavka obuhvaća toplinsku izolacija tlačnih ventilacijskih kanala  kontrolnih i vagarskih kućica u vanjskom prostoru nakon el. grijača izolacijom sa paronepropusnom branom (koeficijent difuzije vodene pare 7000). Izolacija mora biti negoriva. U kompletu sa ljepilom, ljepljivom trakom i ostalim potrebnim materijalom.</t>
  </si>
  <si>
    <t>Stavka obuhvaća sav rad i materijal potreban za izvedbu prodora u krovu za montažu ventilacijskog kanala. U stavku uključena i limarska obrada opšava prodora uz izradu nepropusnog spoja.</t>
  </si>
  <si>
    <t>Ventilacija kontrolnih kućica UKUPNO:</t>
  </si>
  <si>
    <t>Privremena organizacija graničnog prijelaza UKUPNO:</t>
  </si>
  <si>
    <t>Obloga poda PVC trakama, d=2 mm</t>
  </si>
  <si>
    <t>Sokl uz PVC pod</t>
  </si>
  <si>
    <t>Postava PVC obloge</t>
  </si>
  <si>
    <r>
      <t>Obračun po m</t>
    </r>
    <r>
      <rPr>
        <vertAlign val="superscript"/>
        <sz val="10"/>
        <rFont val="Arial"/>
        <family val="2"/>
        <charset val="238"/>
      </rPr>
      <t xml:space="preserve">2 </t>
    </r>
    <r>
      <rPr>
        <sz val="10"/>
        <rFont val="Arial"/>
        <family val="2"/>
        <charset val="238"/>
      </rPr>
      <t>postavljene obloge/m položenog sokla.</t>
    </r>
  </si>
  <si>
    <t>Završna obrada armiranobetonskog sokla</t>
  </si>
  <si>
    <t>Stavka obuhvaća dobavu i izradu spuštenog stropa gipskartonskim pločama debljine 12,5 mm u dva sloja na podkonstrukciji ovješenoj na samonosivi profilirani krovni lim ili čeličnu konstrukciji - tip kao Knauf sustav D112 na metalnoj podkonstrukciji ili jednakovrijedan ___________. Stavkom je obuhvaćen sav rad te pričvrsni materijal potreban za kompletnu izvedbu zida uključujući i polaganje PE folije sa gornje strane gipskartonskih ploča.</t>
  </si>
  <si>
    <t>Stavka obuhvaća dobavu i polaganje gres keramičkih pločica na podnožnju zidova uključujući potrebna ljepila i mase za fugiranje te sav ostali rad i materijal potreban za kompletnu ugradnju pločica. Fuge se moraju poklapati sa fugama poda. Sve pločice I. klase.</t>
  </si>
  <si>
    <t>Plastične cijevi PP-R SDR 7,4 (PN16) unutarnjeg profila Ø 25 mm</t>
  </si>
  <si>
    <t>Dobava i montaža metalnog samostojećeg komunikacijskog ormara dimenzija 800x2000x1000x42HE uključivo s podnožjem, krovnom ventilacijskom pločom (2 ventilatora + termostat), 19" nosačima s prednje i stražnje strane, kanalom za vertikalno vođenje kabela, kaveznim maticama i vijcima s podloškom.</t>
  </si>
  <si>
    <t>Oprema komunikacijskog ormara - carina</t>
  </si>
  <si>
    <t>Dobava i ugradnja opreme u komunikacijski ormar sa svim potrebnim radom i spojnim materijalom. Ugrađuje se slijedeća oprema:</t>
  </si>
  <si>
    <t>Oprema komunikacijskog ormara - policija</t>
  </si>
  <si>
    <t>Obuhvaća iskop materijala uz svu potrebnu zaštitu stabilnosti građevne jame (razupiranje, crpljenje vode, zbijanje), odlaganje iskopanog materijala, razastiranje, utovar i odvoz viška materijala na odlagalište te čišćenje terena u zoni građevne jame.</t>
  </si>
  <si>
    <t>Podrazumijeva iskop rova za instalacije i građevinskih jama revizijskih okana. Iskop materijala uz svu potrebnu zaštitu stabilnosti rova (razupiranje, crpljenje vode, zbijanje), odlaganje iskopanog materijala, razastiranje, utovar i odvoz viška materijala na odlagalište te čišćenje terena u zoni rova.</t>
  </si>
  <si>
    <t>Podrazumijeva iskop rova za instalacije i građevinskih jama temelja stupova. Iskop materijala uz svu potrebnu zaštitu stabilnosti rova (razupiranje, crpljenje vode, zbijanje), odlaganje iskopanog materijala, razastiranje, utovar i odvoz viška materijala na odlagalište te čišćenje terena u zoni rova.</t>
  </si>
  <si>
    <t>Podrazumijeva iskop rova za kanalizaciju, građevinskih jama slivnika, revizijskih okana i drugih objekata cestovne kanalizacije. Iskop materijala uz svu potrebnu zaštitu stabilnosti rova (razupiranje, crpljenje vode, zbijanje), odlaganje iskopanog materijala, razastiranje, utovar i odvoz viška materijala na odlagalište te čišćenje terena u zoni rova.</t>
  </si>
  <si>
    <t>Instalacije promjenjive signalizacije UKUPNO:</t>
  </si>
  <si>
    <t>Stavka obuhvaća mjerenje prijemnih signala i usklađivanje sa projektom.
Dosmjeravanje antena, podešavanje i programiranje RTV stanice.
Ispitivanje rada cijelog sustava sa pismenim protokolom.
Pribavljanje potrebnih atesta i suglasnosti od ovlaštene pravne osobe.</t>
  </si>
  <si>
    <t>Stavka obuhvaća mjerenja otpora uzemljenja, 
provjera galvanske povezanosti svih metalnih masa međusobno, 
provjera otpora uzemljenja i pribavljanje potrebne atestne dokumentacije,
izrada revizione knjige.</t>
  </si>
  <si>
    <t>Komunikacijski ormar dimenzija 800x2000x1000x42HE- policija</t>
  </si>
  <si>
    <t>Kabel UTP cat6 za polaganje u vanjskoj kabelskoj kanalizaciji</t>
  </si>
  <si>
    <t>Telefonski kabel J-Y(St)Y 10x2x0,6mm</t>
  </si>
  <si>
    <t>- če cijev vruče cinčana, promjera 75 mm dušine 3m za veze na podzemnu EK2,5 coola</t>
  </si>
  <si>
    <t>- kabelski kanal PK 100 sa poklopcem vruče cinčani, montirani na stup</t>
  </si>
  <si>
    <t>Kabelski most za spoj na zgradu dužine 3m, širine cca 200mm sa poklopcem i priborom za montažu</t>
  </si>
  <si>
    <t>Dobava montaža i spajanje uvodnog telefonskog ormarića za podžbuknu ugradnju sa ranžirnim regletama do 20 parica, komplet kao CRONE BOX ili jednakovrijedno tip __________</t>
  </si>
  <si>
    <t>4.8.4.</t>
  </si>
  <si>
    <t xml:space="preserve">Paralelna tipkovnica kao tip FRL700 ili jednakovrijedna_______ </t>
  </si>
  <si>
    <t xml:space="preserve">Modul za izdvojenu tipkovnicu kao tip LON2000 ili jednakovrijedan_______ </t>
  </si>
  <si>
    <t xml:space="preserve">Optički detektora dima kao tip DP2071 ili jednakovrijedan_______ </t>
  </si>
  <si>
    <t xml:space="preserve">Dobava, isporuka i ugradnja analogno adresabilnog optičkog detektora dima širokog spektra. </t>
  </si>
  <si>
    <t xml:space="preserve">Termički detektora kao tip DT2073 ili jednakovrijedan_______  </t>
  </si>
  <si>
    <t xml:space="preserve">Dobava, isporuka i ugradnja analogno adresabilnog termičkog detektora dima širokog spektra. </t>
  </si>
  <si>
    <t xml:space="preserve">Podnožje za detektor kao tip DB2002 ili jednakovrijedno_______ </t>
  </si>
  <si>
    <t xml:space="preserve">Paralelni indikator kao tip AI672 ili jednakovrijedan_______ </t>
  </si>
  <si>
    <t xml:space="preserve">Ručni javljač požara kao tip DM2010 ili jednakovrijedan_______ </t>
  </si>
  <si>
    <t xml:space="preserve">Vatrodojavna sirena sa bljeskalicom tip AS2367 ili jednakovrijedna_______ </t>
  </si>
  <si>
    <t>Dobava, isporuka, ugradnja i spajanje sirene sa bljeskalicom za vanjsku ugradnju IP 65 s rezervnim napajanjem.</t>
  </si>
  <si>
    <t xml:space="preserve">Vatrodojavna sirena tip AS2366 ili jednakovrijedna_______ </t>
  </si>
  <si>
    <t>Dobava, isporuka, ugradnja i spajanje sirene sa bljeskalicom za unutarnju montažu.</t>
  </si>
  <si>
    <t xml:space="preserve">Izlazni analogno adresibilni modul tip FRL700 ili jednakovrijedna_______ </t>
  </si>
  <si>
    <t xml:space="preserve">13. </t>
  </si>
  <si>
    <t xml:space="preserve">Izolatori petlje </t>
  </si>
  <si>
    <t>Plastična cijev CSS 20 kruta</t>
  </si>
  <si>
    <t>14.2.</t>
  </si>
  <si>
    <t>kabel NHXH(E30) 3x1,5 mm2</t>
  </si>
  <si>
    <t>kabel JE-H(st)H Fe180/E30 1x2x0,8 mm</t>
  </si>
  <si>
    <t>Sustav  za dojavu požara UKUPNO:</t>
  </si>
  <si>
    <t>Elektroinstalacije glavne zgrade i pregleda vozila</t>
  </si>
  <si>
    <t>Nabava, doprema, rezanje, bušenje, ugradnja i injektiranje dodatnih pojedinačnih sidara.  Nakon iskopa i provedenog geološkog kartiranja, po odluci Nadzornog inženjera,  dodatna sidra se mogu ugraditi na mjestima gdje nisu bila predviđena. Predviđena  je ugradnja sidra St 1660/1860, 6 snopova F 0.6". Sidra se izvode pod nagibom od 10°. U cijenu uključena, nabava, doprema i priprema sidara, bušenje pod kutem od 10° (dijelom kroz sipar,a dijelom kroz siparišnu i vapnenačku breču), nabava, doprema kompozitnih materijala i izrada injekcione smjese, prethodna laboratorijska ispitivanja injekcijske smjese te injektiranje. Također uključena izrada podložnih pločica 300*300*15 mm. Sidra su projektirana kao trajna konstrukcija te je u cijenu potrebno uključiti sve elemente antikorozivne zaštite. Predvidivo 13 kom, duljine 14m.</t>
  </si>
  <si>
    <t>Nabava, doprema, rezanje, bušenje, ugradnja i injektiranje dodatnih pojedinačnih sidara.  Nakon iskopa i provedenog geološkog kartiranja, po odluci Nadzornog inženjera,  dodatna sidra se mogu ugraditi na mjestima gdje nisu bila predviđena. Predviđena  je ugradnja samobušivih trajnih  sidra za izvedbu čavlanog tla, promjera 30/11 mm, kvalitete čelika St 580/720. Sidra se izvode pod nagibom od 10°. U cijenu uključena, nabava, doprema i priprema sidara, bušenje pod kutem od 10° (dijelom kroz sipar,a dijelom kroz siparišnu i vapnenačku breču), nabava, doprema kompozitnih materijala i izrada injekcione smjese, prethodna laboratorijska ispitivanja injekcijske smjese te injektiranje. Također uključena izrada podložnih pločica 150*150*15 mm. Sidra su projektirana kao trajna konstrukcija te je u cijenu potrebno uključiti sve elemente antikorozivne zaštite. Predvidivo 20 kom, duljine 7.0 m.</t>
  </si>
  <si>
    <t>Duboka drenaža</t>
  </si>
  <si>
    <t>24.</t>
  </si>
  <si>
    <t>(OTU II st. 3-02.3.)</t>
  </si>
  <si>
    <t>Podložni sloj od betona C12/15</t>
  </si>
  <si>
    <t xml:space="preserve">U cijenu rada uključena je dobava i ugradnja betona. U stavku je također uključeno i uklanjanje vode, postavljanje potrebne oplate, sav dodatni materijal, pribor i rad potreban za ugradnju podložnog sloja betona.   </t>
  </si>
  <si>
    <r>
      <t>Obračun po m</t>
    </r>
    <r>
      <rPr>
        <vertAlign val="superscript"/>
        <sz val="10"/>
        <rFont val="Arial"/>
        <family val="2"/>
        <charset val="238"/>
      </rPr>
      <t>3</t>
    </r>
    <r>
      <rPr>
        <sz val="10"/>
        <rFont val="Arial"/>
        <family val="2"/>
        <charset val="238"/>
      </rPr>
      <t xml:space="preserve"> ugrađenog betona</t>
    </r>
  </si>
  <si>
    <t>(OTU II st. 3-02.3.2.)</t>
  </si>
  <si>
    <t>Postavljanje drenažnih cijevi</t>
  </si>
  <si>
    <t>(OTU II st. 3-02.3.3.)</t>
  </si>
  <si>
    <t>25.</t>
  </si>
  <si>
    <t>Odvodne cijevi spajaju kontrolna okna sa izljevnim građevinama i iz izljevnih okana ulaze u betonske kanalice na pokosu. Odvodne cijevi se postavljaju u podložni beton ispred izljevnog okna . Jediničnom cijenom uključena je nabava i doprema cijevi, posebno za svaki profil, na gradilište s istovarom uz kanalizacijski rov, privremeno odlagalište ili skladištenje, razvoz duž trase, spuštanje u rov i ugradnja. U jediničnu cijenu uključen je sav rad, dodatni materijal i pribor potreban za potpunu propisanu ugradnju i spajanje odvodnih cijevi.</t>
  </si>
  <si>
    <t>(OTU II st. 3-04.3.)</t>
  </si>
  <si>
    <t>Obračun po m ugrađene cijevi</t>
  </si>
  <si>
    <t>26.</t>
  </si>
  <si>
    <t>Revizijska okna od montažnih betonskih elemenata</t>
  </si>
  <si>
    <t>(OTU II st. 3-04.4.2.)</t>
  </si>
  <si>
    <t>Obračun po kom ugrađenog okna</t>
  </si>
  <si>
    <t>"Slijepa" okna od montažnih betonskih elemenata</t>
  </si>
  <si>
    <t>27.</t>
  </si>
  <si>
    <t>Predviđa se ugradnja 4 slijepa okna promjera 80 cm, dubine 1.0 m. Stavkom se obračunava sabijanje i uređenje podloge, izvedba podloge (temelja) prema uputi proizvođača i izrada priključaka prema projektu,  nabava i doprema svih sastavnih dijelova revizijskog okna, ugradnja dijelova prema zadanoj shemi projektanta ili izvođača, uključivo obrade sljubnica. U cijenu izvedbe revizijskog okna od montažnih elemenata, uključena je izvedba kinete, izvedba ležaja ili okvira poklopca, uklanjanje oplate i čišćenje okoliša od otpada nastalog tijekom izvedbe revizijskog okna.</t>
  </si>
  <si>
    <t>28.</t>
  </si>
  <si>
    <t>Ugradnja poklopaca  na okna</t>
  </si>
  <si>
    <t>(OTU II st. 3-04.4.4.)</t>
  </si>
  <si>
    <t>Predviđa se ugradnja 12 komada poklopaca na kontrolna, izljevna i slijepa okna. Stavkom se obračunava nabava, doprema i ugradnja okvira na pripremljeno ležište i postavljanje poklopca nosivosti 250 kN. Jedinična cijena uključuje i izradu armirano betonskog okvira za ležište poklopca okna.</t>
  </si>
  <si>
    <t>29.</t>
  </si>
  <si>
    <t>Obračun po m postavljene cijevi</t>
  </si>
  <si>
    <t xml:space="preserve">Drenažne fleksibilne cijevi </t>
  </si>
  <si>
    <t>Horizontalni drenovi</t>
  </si>
  <si>
    <t>Izvedba horizontalnih drenova. Stavka uključuje bušenje drenova završnog profila 100 mm, nabavu, dopremu i ugradnju svih komponentnih materijala (pvc cijevi promjera 5 cm, injekcijska smjesa, geotekstil), omatanje geotekstilom, brtvljenje brzovezujućom cementnom smjesom. Duljine drenova su 6,5 m (55 kom.), 4,5 m (114 kom.) i 2,5 m (114 kom.).</t>
  </si>
  <si>
    <t>Obračun po m izvedenog horizontalnog drena</t>
  </si>
  <si>
    <t>30.</t>
  </si>
  <si>
    <t>Tipske betonske kanalice 40x50x12 cm</t>
  </si>
  <si>
    <t>Obračun po m izvedene kanalice</t>
  </si>
  <si>
    <t xml:space="preserve">Nabava, doprema i ugradnja tipskih betonskih kanalica za odvodnju površinske vode i procjedne vode iz izljevnih okana. Kanalice se ugrađuju iza zida u zoni TIPa  3. Dimenzije kanalica iznose 40 x 50 x 12 cm ili sl. U jediničnu cijenu je uključena nabava doprema i po potrebi uskladištenje betonskih kanalica, nabava i doprema betona za izvedbu uljeva i izvedbu ispusta na teren ili u recipient, ugradba betona te sve drugo u skladu s projektom. U jediničnu cijenu uključen je sav rad, materijal, pribor kao i prijevoz potreban za potpuno dovršenje odvodnje </t>
  </si>
  <si>
    <t>31.</t>
  </si>
  <si>
    <t>Tipske betonske kanalice 64/51x30/23.5 duljine 55, visine 19 cm</t>
  </si>
  <si>
    <t xml:space="preserve">Nabava, doprema i ugradnja tipskih betonskih kanalica za odvodnju površinske vode i procjedne vode iz izljevnih okana. Kanalice se ugrađuju na vrhovima pokosa, te na izlazima drenažnih fleksibilnih cijevi iza torkreta u zonama TIPova 1, 2, te na izlazima iz izljevnih okana u zoni TIPa  3. Dimenzije kanalica iznose 64/51x30/23.5 duljine 55, visine 19 cm ili sl. U jediničnu cijenu je uključena nabava doprema i po potrebi uskladištenje betonskih kanalica, nabava i doprema betona za izvedbu uljeva i izvedbu ispusta na teren ili u recipient, ugradba betona te sve drugo u skladu s projektom. U jediničnu cijenu uključen je sav rad, materijal, pribor kao i prijevoz potreban za potpuno dovršenje odvodnje </t>
  </si>
  <si>
    <t>32.</t>
  </si>
  <si>
    <t>Inklinometri</t>
  </si>
  <si>
    <t xml:space="preserve">Ugradnja inklinometara u pilote zaštitne konstrukcije i potporni zid (TIP 3). Dobava, priprema i ugradnja inklinometarskih plastičnih cijevi. Mjerne cijevi sastavljaju se s adekvatnim spojnicama.
Vertikalni inklinometri se izvode u 2 faze. U prvoj fazi se ugrađuju u pilote i betoniraju zajedno s njima, a drugom stavkom obuhvaćeno je nastavljanje instalacije kroz potporni zid. Na kruni zida, uz zaštitnu ogradu izvodi se šaht 20x20 cm na kojem se provodi mjerenje. Predviđena je izvedba 3 inklinometra pojedinačne duljine 16.5, 13.5 i 13.5 m. </t>
  </si>
  <si>
    <t>Kabel  telefonski TK 59</t>
  </si>
  <si>
    <t>Kabel  svjetlovodni 24 niti</t>
  </si>
  <si>
    <t>Spojnica za svjetlovodni kabel, 24 niti</t>
  </si>
  <si>
    <t>Spojnica za telefonski kabel TK 59</t>
  </si>
  <si>
    <t>Završna mjerenja na SVK 24 niti</t>
  </si>
  <si>
    <t>Monitoring</t>
  </si>
  <si>
    <t>Obračun po kom izvedenog šahta</t>
  </si>
  <si>
    <t>Završno uređenje ušća instalacija</t>
  </si>
  <si>
    <t xml:space="preserve">Predviđena je izvedba betonskog šahta sa metalnim poklopcem sa lokotom. </t>
  </si>
  <si>
    <t>Obračun prema ugrađenom tiltmetru.</t>
  </si>
  <si>
    <t xml:space="preserve">Nabava, doprema i ugradnja prijenosnih tiltmetara. Tiltmetri se ugrađuju na AB vertikalne grede. Predviđa se ugradnja 5 prijenosnih tiltmetra. </t>
  </si>
  <si>
    <t>Ugradnja tiltmetra u zoni AB vertikalnih greda</t>
  </si>
  <si>
    <t>Mjerenje prostornih pomaka na inklinometarskim instalacijama ugrađenim u pilote i potporni zid. Stavka uključuje sav potreban rad na provedbi mjerenja i obradi rezultata mjerenja. Predviđena je provedba 5 krugova mjerenja nakon  ugradnje  instalacije ( 0+5).</t>
  </si>
  <si>
    <t>Obračun po broju provedenih mjerenja.</t>
  </si>
  <si>
    <t>Mjerenje prostornih pomaka</t>
  </si>
  <si>
    <t>Mjerenje kuteva zaokreta</t>
  </si>
  <si>
    <t>Mjerenje kuteva zaokreta na tiltmetarskim instalacijama. Predviđena je provedba 5 krugova mjerenja nakon  ugradnje  instalacije ( 0+5).</t>
  </si>
  <si>
    <t>Izrada privremenog izvještaja</t>
  </si>
  <si>
    <t>Izrada  privremenog izvještaja o provedenim mjerenjima na svim mjernim instalacijama. Izvještaj se izrađuje nakon provedbe svih predviđenih terenskih mjerenja. Izvještaj se izrađuje u 4 primjerka.</t>
  </si>
  <si>
    <t>33.</t>
  </si>
  <si>
    <t>Detaljno inženjerskogeološko kartiranje terena u zoni zasjeka nakon iskopa u TIP 1 i 2</t>
  </si>
  <si>
    <r>
      <t>Obračun po m</t>
    </r>
    <r>
      <rPr>
        <vertAlign val="superscript"/>
        <sz val="10"/>
        <rFont val="Arial"/>
        <family val="2"/>
        <charset val="238"/>
      </rPr>
      <t>2</t>
    </r>
    <r>
      <rPr>
        <sz val="10"/>
        <rFont val="Arial"/>
        <family val="2"/>
        <charset val="238"/>
      </rPr>
      <t xml:space="preserve"> kartirane površine</t>
    </r>
  </si>
  <si>
    <t>U stijenskim materijalima IG kartiranje obuhvaća snimanje ulaznih parametara za kategorizaciju stijenske mase prema GSI klasifikaciji (snimanje stanja stijenske mase, orjentacija diskontinuiteta i njihovih karakteristika - razmaci, perzistentnost, trošnost, ispuna, JRC i JCS); in-situ određivanje jednoosne tlačne čvrstoće (UCS) pomoću Schmidt-ovog čekića; izdvajanje blokova obzirom na karakteristike stijenske mase, odnosno prema vrijednostima GSI klasifikacije. Stavka obuhvaća provjeru mogućnosti pojave lokalnih pojava nestabilnosti u smislu: prevrtanja, klizanja i klinastih lomova sa prijedlogom rješenja zaštite uz razmještanje/dodavanje sidara.
Sve gore navedeno je nužno dokumentirati u vidu elaborata - u okviru kojega je potrebno definirati da li su predviđene mjere osiguranja zadovoljavajuće ili je potrebno izvesti dodatne mjere osiguranja.</t>
  </si>
  <si>
    <t>34.</t>
  </si>
  <si>
    <t>Izvedbeni projekt</t>
  </si>
  <si>
    <t>Stavjka obuhvaća izradu izvedbenog projekta  sa detaljnom razradom armaturnih nacrta:
- potpornog zida (rebra i temelja),
- pilota,
- subvertikalnih greda zasjeka,
- čavlanog tla.
Izvedbeni projekt je potrebno izraditi u 6 primjeraka.</t>
  </si>
  <si>
    <t>Stabilizacija pokosa UKUPNO:</t>
  </si>
  <si>
    <t>Obračun po m² uređenog temeljnog tla s postavljenim geotekstilom</t>
  </si>
  <si>
    <t>Izvedba dodatnih pojedinačnih sidara promjera 30/11 mm</t>
  </si>
  <si>
    <t>Konstrukcija ormara dubine 300mm širine 1000mm visine 1600mm sa postoljem 400mm, komplet sa prednjim vratima, boćnim i stražnjom stranicom, sa đepom za nacrte, sa sekcijama glavnog razvoda i sekcijom opreme i automatike za grijanja žljebova montiran u nišu dubine 300mm. Ispod razdjelnika je prostor šahta dubine 100mm, širine 220 , duljine 800 mm za prihvat napojnih i odvodnih kabela, prema stropu su izvedene cijevi za izvode prema stropu, komplet sa ugradnom maskom širine 30mm.</t>
  </si>
  <si>
    <t>Doprema i montažu tipskih pocinčanih stupova Ø 63,5 mm na koje se ugrađuju prometni znakovi. Stavkom je obuhvaćena doprema i montaža betonskog postolja, te svi potrebni prijevozi i prijenosi potrebni za postavljanje stupa.</t>
  </si>
  <si>
    <t xml:space="preserve">Stavka obuhvaća dopremu i montažu prometnih znakova, koji se pričvršćuju na metalne stupove ili na tipske nosače. Znakovi su izrađeni s pojačanim okvirima, kao i s retroreflektirajućom folijom klase II stabilne na ultra ljubičasto zračenje apliciranom na aluminijsku podlogu debljine 2 mm. </t>
  </si>
  <si>
    <t>Prometna oprema - privremena</t>
  </si>
  <si>
    <t>Stavka obuhvaća dopremu i ugradnju elemenata prometne opreme. Stavkom je obuhvaćen sav rad i ugradbeni materijal potreban za kompletnu ugradnju elementa.</t>
  </si>
  <si>
    <t>Pokretni semaforski uređaj za privremenu regulaciju prometa. Stavka uključuje dva pokretna postolja sa trostrukim semaforskim laternama, semaforski signalni uređaj koji upravlja radom laterni, napajanje svih potrebnih elemenata, programiranje rada uređaja, prema potrebi zamjenu izvora napajanja bez gubitka signalnih programa i odrzavanje uređaja za vrijeme trajanja privremene regulacije prometa.</t>
  </si>
  <si>
    <t>Stavkama su obuhvaćeni svi potrebni radovi na postavljanju privremene prometne signalizacije i opreme. Obveza Izvođača je dobava privremenih znakova i opreme potrebne za privremenu regulaciju prometa za vrijeme izvođenja radova po fazama dok je stavkama troškovnika obuhvaćena doprema, montaža i demontaža u svim fazama izvođenja graničnog prijelaza te uklanjanja postojećeg graničnog prijelaza. Privremena prometna signalizacija i oprema nakon završetka radova ostaje u vlasništvu Izvođača.</t>
  </si>
  <si>
    <t>Stavka obuhvaća nabavu, dopremu i ugradnju zaštitne žičane ograde sa svim potrebnim sidrenim, pričvrsnim i ostalim priborom. Svi elementi ograde su zaštićeni od korozije vrućim pocinčavanjem. Stupovi ograde se sidre u temelje ili u betonski zid.  U stavci je uključen sav rad i materijal potreban za izvedbu betonskih temelja stupova ograde. Navedene su svijetle dimenzije.</t>
  </si>
  <si>
    <t>Dopunske ploče - 60×40 cm</t>
  </si>
  <si>
    <t>Branik za označivanje zapreka u samostojećoj izvedbi (K20)</t>
  </si>
  <si>
    <t>Crveno svjetlo za označavanje zatvorenog dijela ceste, K30</t>
  </si>
  <si>
    <t xml:space="preserve">kom </t>
  </si>
  <si>
    <t>Obuhvaća nabavu materijala, utovar, prijevoz, nasipanje, razastiranje, planiranje i zbijanje. Radni platoi za izvedbu pilota minimalne širine 8.0 m, debljine minimalno 30 cm.</t>
  </si>
  <si>
    <t>(OTU II st. 2-09.2)</t>
  </si>
  <si>
    <t>Demontaža postojećih instalacija</t>
  </si>
  <si>
    <t>Demontaža postojećih instalacija UKUPNO:</t>
  </si>
  <si>
    <t>Sigurnosna panik rasvjeta</t>
  </si>
  <si>
    <t>14.3.</t>
  </si>
  <si>
    <t>14.4.</t>
  </si>
  <si>
    <t>14.5.</t>
  </si>
  <si>
    <t>14.6.</t>
  </si>
  <si>
    <t>14.7.</t>
  </si>
  <si>
    <t>14.8.</t>
  </si>
  <si>
    <t>14.9.</t>
  </si>
  <si>
    <t>14.10.</t>
  </si>
  <si>
    <t>14.11.</t>
  </si>
  <si>
    <t>Samostalni ormar sa ugrađenom motoriziranom sklopkom mikroprocesorski upravljanom mreža/agregat s ugrađenom mehaničkom i električnom blokadom  nazivne struje 160 A  IP 41 zaštite.</t>
  </si>
  <si>
    <t>Izrada izljevne građevine</t>
  </si>
  <si>
    <t xml:space="preserve">Izrada betonske izljevne građevine (prema detaljnom nacrtu) za ispust čistih oborinskih voda na teren sa žabljim poklopcem. Građevina se betonira na izravnavajućem sloju podložnog betona klase C16/20 debljine 10 cm, betonom klase C30/37, debljine dna i stijenki 20 cm. Stavkom je obuhvaćen sav potrebni rad i materijal, pribor i alat za izgradnju građevine - iskop, oplata, beton, žablji poklopac, obloga kamenom, zatrpavanje i dr.             </t>
  </si>
  <si>
    <t>Obračun po kom izrađene izljevne građevine</t>
  </si>
  <si>
    <t>Stavka obuhvača sav potreban rad, materijal i opremu potrebnu za ispitivanje odvodnje na nepropusnost. Sve prema uputama za tlačnu probu opisanim u programu kontrole i osiguranja kvalitete.</t>
  </si>
  <si>
    <r>
      <t>Obračun po m</t>
    </r>
    <r>
      <rPr>
        <vertAlign val="superscript"/>
        <sz val="10"/>
        <rFont val="Arial"/>
        <family val="2"/>
        <charset val="238"/>
      </rPr>
      <t>1</t>
    </r>
    <r>
      <rPr>
        <sz val="10"/>
        <rFont val="Arial"/>
        <family val="2"/>
        <charset val="238"/>
      </rPr>
      <t xml:space="preserve"> cjevovoda.</t>
    </r>
  </si>
  <si>
    <t>PEHD cijevi DN 150 mm, SN 8</t>
  </si>
  <si>
    <t>PEHD cijevi DN 300 mm, SN 8</t>
  </si>
  <si>
    <t>Podrazumijeva iskop rova za vodovod i kanalizaciju te revizijskih okana sanitarne kanalizacije. Iskop materijala uz svu potrebnu zaštitu stabilnosti rova (razupiranje, crpljenje vode, zbijanje), odlaganje iskopanog materijala, razastiranje, utovar i odvoz viška materijala na odlagalište te čišćenje terena u zoni rova.</t>
  </si>
  <si>
    <t>PVC cijevi DN 110 mm, SN 4</t>
  </si>
  <si>
    <t>PVC cijevi DN 150 mm, SN 4</t>
  </si>
  <si>
    <t>Spremnik pitke vode</t>
  </si>
  <si>
    <r>
      <t>Dobava, prijevoz i ugradnja ukopanog spremnika pitke vode zapremine V=16m</t>
    </r>
    <r>
      <rPr>
        <vertAlign val="superscript"/>
        <sz val="10"/>
        <rFont val="Arial"/>
        <family val="2"/>
        <charset val="238"/>
      </rPr>
      <t>3</t>
    </r>
    <r>
      <rPr>
        <sz val="10"/>
        <rFont val="Arial"/>
        <family val="2"/>
        <charset val="238"/>
      </rPr>
      <t>. Stavkom je obuhvaćen sav potrebni rad i materijal, pribor i alat za ugradnju spremnika - spremnik, iskop, beton, poklopci nosivosti 400 kN, zatrpavanje, odvoz viška materijala i dr.</t>
    </r>
  </si>
  <si>
    <r>
      <t>Izgradnja arm.betonske vodonepropusne sabirne jame zapremine V=30 m</t>
    </r>
    <r>
      <rPr>
        <vertAlign val="superscript"/>
        <sz val="10"/>
        <rFont val="Arial"/>
        <family val="2"/>
        <charset val="238"/>
      </rPr>
      <t>3</t>
    </r>
    <r>
      <rPr>
        <sz val="10"/>
        <rFont val="Arial"/>
        <family val="2"/>
        <charset val="238"/>
      </rPr>
      <t xml:space="preserve">. Stavkom je obuhvaćen sav potrebni rad i materijal, pribor i alat za izgradnju građevine - iskop, oplata, armatura, beton, obrada površina cementnim mortom, hidrizolacija,  poklopci nosivosti 400 kN, zatrpavanje i dr.             </t>
    </r>
  </si>
  <si>
    <t>Tlačna proba odvodnje</t>
  </si>
  <si>
    <t>PEHD cijevi  DN 32 mm (Ø25, 1"), NP 10bara</t>
  </si>
  <si>
    <t>PEHD cijevi  DN 63 mm (Ø50, 2"), NP 10bara</t>
  </si>
  <si>
    <t>Opšav kape nadozida limom 0,7 mm, radne širine 600 mm</t>
  </si>
  <si>
    <t>Ravni obložni aluminijski lim maski 3,0 mm.</t>
  </si>
  <si>
    <t>Stavka obuhvaća dobavu i ugradnju vijenaca nadstrešnice od ravnog aluminijskog plastificiranog lima  - RAL 5015. U cijenu je uključen sav spojni i pričvrsni materijal potreban za kompletnu ugradnju lima.</t>
  </si>
  <si>
    <r>
      <t>Obračun po m</t>
    </r>
    <r>
      <rPr>
        <vertAlign val="superscript"/>
        <sz val="10"/>
        <rFont val="Arial"/>
        <family val="2"/>
        <charset val="238"/>
      </rPr>
      <t xml:space="preserve">2  </t>
    </r>
    <r>
      <rPr>
        <sz val="10"/>
        <rFont val="Arial"/>
        <family val="2"/>
        <charset val="238"/>
      </rPr>
      <t>izvedene obloge r.š. 1000, 2350, i 2640 mm</t>
    </r>
  </si>
  <si>
    <t>Horizontalni unutarnji žlijeb, lim 0,6 mm, razvijene širine do 700 mm.</t>
  </si>
  <si>
    <t>Stavka obuhvaća dobavu i ugradnju horizontalnog žlijeba izrađenog od pocinčanog plastificiranog lima - RAL 5015. U cijenu je uključen sav pričvrsni i brtveni materijal potreban za kompletnu ugradnju horizontalnih oluka.</t>
  </si>
  <si>
    <t>Stavka obuhvaća dobavu i ugradnju vertikalnog oluka izrađenog od pocinčanog plastificiranog lima - RAL 5015. U cijenu je uključen sav spojni i pričvrsni materijal potreban za kompletnu ugradnju vertikalnog oluka uključujući sve spojeve sa horizontalnim olucima te izljevne elemente.</t>
  </si>
  <si>
    <t>Stijenke za ravno ostakljivanje d=10 mm</t>
  </si>
  <si>
    <t>Nadstrešnica</t>
  </si>
  <si>
    <t xml:space="preserve">Pokrov nadstrešnice limom T55/205/0,7 mm </t>
  </si>
  <si>
    <t>Uzdužni otkapni opšav pokrovnog trapeznog pokrova, povrh oluka  limom 0,6 mm, razvijene širine 150 mm</t>
  </si>
  <si>
    <t xml:space="preserve">Stavka obuhvaća dobavu i ugradnju uzdužnih otkapnih opšava  pocinčanim obojenim limom  - RAL 5015. U cijenu je uključen sav pričvrsni i brtveni materijal potreban za kompletnu ugradnju opšava. </t>
  </si>
  <si>
    <t>Opšav sljemena  limom 0,6 mm, razvijene širine do 1000 mm, uključivo limeni "češljevi" na spoju sa trapeznim limenim pokrovom.</t>
  </si>
  <si>
    <t>Stavka obuhvaća dobavu i ugradnju opšava sljemena pocinčanim plastificiranim limom  - RAL 5015. U cijenu je uključen sav pričvrsni i brtveni materijal potreban za kompletnu ugradnju vodotijesnog opšava.</t>
  </si>
  <si>
    <t>Zabatni opšav - unutarnje obloge atika na spoju sa trapeznim pokrovom, od  lima 0,6 mm, radne širine 900 mm</t>
  </si>
  <si>
    <t>Stavka obuhvaća dobavu i ugradnju opšava pocinčanim plastificiranim limom  - RAL 5015. U cijenu je uključen sav  pričvrsni i brtveni materijal potreban za kompletnu ugradnju vodotijesnih opšava.</t>
  </si>
  <si>
    <t>Opšav - unutarnje obloge atika na spoju sa žlijebom, od  lima 0,6 mm, razvijene širine 900 mm</t>
  </si>
  <si>
    <t>Obloga stupova nadstrešnice</t>
  </si>
  <si>
    <t>NADSTREŠNICA UKUPNO:</t>
  </si>
  <si>
    <t xml:space="preserve">Dobava i ugradnja mineralne vune debljine 8 cm  (toplinska provodljivost 0,04 W/mK), kaširane s gornje strane bitumeniziranim staklenim voalom za toplinsku izolaciju poda. Ugrađuje se između čeličnih profila podne konstrukcije. </t>
  </si>
  <si>
    <t xml:space="preserve">Izrada, dobava i montaža pokrova kućice preko krovnih panela od al plastificiranog lima debljine 2 mm, boje RAL 5015. U cijenu uračunati izvedbu krovne obloge u četverostrešnom padu nagiba 1 % sa izvedbom žljebića presjeka 6 x 3 cm po obodu krova kućice, te sva btvljenja spajanja i izrezivanja. </t>
  </si>
  <si>
    <t>13.4.</t>
  </si>
  <si>
    <t>m2</t>
  </si>
  <si>
    <t>Obračun po m2 obrađene površine</t>
  </si>
  <si>
    <t>Polaganje protukorovne folije</t>
  </si>
  <si>
    <t>Polaganje protukorovne folije cijelom površinom zone pod sadnjom lavande. Protukorovnu foliju na spojevima preklapati min 10 cm.foliju polagagati na isplaniranu površinu +/- 3 cm</t>
  </si>
  <si>
    <t>Obračun po m2 ugrađene folije</t>
  </si>
  <si>
    <t>Naboj dekorativnog drobljenog kamena</t>
  </si>
  <si>
    <t>Obračun po m³ ugrađenog kamena</t>
  </si>
  <si>
    <t xml:space="preserve">Čišćenje i uređenje površine u prirodnim stijenama i samoniklom bilju </t>
  </si>
  <si>
    <t>Obračun po m2 uređene površine</t>
  </si>
  <si>
    <t>Plastična kanta za smeće zapremine 240 L</t>
  </si>
  <si>
    <t>Stavka obuhvaća nabavu, dopremu i postavljanje kanti na pripremljenu podlogu.</t>
  </si>
  <si>
    <t>Obračun po komadu ugrađene kante</t>
  </si>
  <si>
    <t>Lavandula officinalis cont 5 l, 40 cm</t>
  </si>
  <si>
    <t>Sadnja u pripremljenu posteljicu. iskop jame za sadnju sadnice. Izmjena podložnog tla do dubine od 40 cm. Sadna mješavina se sastoji od 50% od postojeće zemlje i organske komponente. Prilikom sadnje koristiti hidrofilne granule tipa Stokosorb kako bi se poboljšala opskrbljenost sadnica vodom.  Sadnja i obilno zalijevanje .</t>
  </si>
  <si>
    <t>Obračun se vrši po komadu posađene biljke</t>
  </si>
  <si>
    <t>Sadnice koje se sade moraju imati certifikat o specifikaciji proizvoda s čime se potvrđuju karakteristike svake biljke kao ime vrste i varijeteta, veličina biljke,  podrijetlo (rasadnik). One moraju biti apsolutno zdrave, nezaražene i neoštećene, čiste vrste i varijeteta školovane u rasadniku. Trebaju imati zdrav i normalno razvijen korjenov sustav. Prije sadnje projektant / nadzor će verificirati vrstu, kvalitetu i ogovarajuće veličine sadnog materijala.</t>
  </si>
  <si>
    <t>9.1.1.</t>
  </si>
  <si>
    <t>9.1.2.</t>
  </si>
  <si>
    <t>9.1.3.</t>
  </si>
  <si>
    <t>Stup dužine 1,60 m</t>
  </si>
  <si>
    <t>Stup dužine 4,10 m</t>
  </si>
  <si>
    <t>Znakovi opasnosti - a=90 cm</t>
  </si>
  <si>
    <t>Znakovi izričitih naredbi  - Ø 60 cm</t>
  </si>
  <si>
    <t>Znakovi obavijesti - 60x60 cm</t>
  </si>
  <si>
    <t>Znakovi obavijesti - 100×70 cm</t>
  </si>
  <si>
    <t>Dopunske ploče - 60x30 cm</t>
  </si>
  <si>
    <t>Puna razdjelna crta širine 15 cm (bijele boje) - H01</t>
  </si>
  <si>
    <t>Puna rubna crta širine 15 cm (bijele boje) - H01</t>
  </si>
  <si>
    <t>Isprekidana (1/1 m) razdjelna crta širine 15 cm (bijele boje) - H04</t>
  </si>
  <si>
    <t>Natpis na kolniku B02, veličine 2×4m</t>
  </si>
  <si>
    <t>Mjesta za parkiranje (bijele boje) - H62</t>
  </si>
  <si>
    <t>Polukružni početno-završni element za JDO H1</t>
  </si>
  <si>
    <t xml:space="preserve">Stavka obuhvaća nabavu, dopremu i ugradnju polukružnog početno-završnog  elementa. Svi  elementi  izrađeni  su  od  čelika  kvalitete  S235JR  prema  HRN EN 10025  i  zaštićeni  protiv  korozije  postupkom  vrućeg  cinčanja  debljine  cinka  min. 70 μm prema  HRN EN 1461. Vijci  za  pričvršćivanje  elemenata  se  izrađuju  prema  specifikaciji  iz  certifikacijske  dokumentacije  za  klasu  H1. </t>
  </si>
  <si>
    <t>Dopunske ploče - 60×30 cm</t>
  </si>
  <si>
    <t>Ploča za označavanje bočne zapreke s jednostranom folijom K15</t>
  </si>
  <si>
    <t>Ploča za označavanje bočne zapreke s jednostranom folijom K16</t>
  </si>
  <si>
    <t>Ploča za označavanje bočne zapreke s obostranom folijom K15/K16</t>
  </si>
  <si>
    <t>Trepčuće žuto svjetlo K31</t>
  </si>
  <si>
    <t>Trepčuće žuto svjetlo - K32, svjetleći niz od 3 svjetla</t>
  </si>
  <si>
    <t>Žičana ograda visine 200 cm</t>
  </si>
  <si>
    <t>PEHD cijevi DN 110mm</t>
  </si>
  <si>
    <t>Strojno rezanje kolničke konstrukcije za izmještanje trase i zdence</t>
  </si>
  <si>
    <t>Stavka obuhvaća sav rad i opremu potrebnu za kompletno dovršenje stavke za potrebe izmicanja postojeće EKI. Naime postojeća EKI novom organiczacijom ostaje u prometnom traktu radi ćega je treba pomaknuti na nove dispozicije a postoječe kabele presložiti.</t>
  </si>
  <si>
    <t>Obuhvaća nabavu, dopremu te uvlačenje kabela istih karakteristika kao postojeći u pripremljene zaštitne cijevi te sav ostali rad potreban za kompletno izmještanje kabela u novu trasu.</t>
  </si>
  <si>
    <t>UKUPNO:</t>
  </si>
  <si>
    <t xml:space="preserve">kpl </t>
  </si>
  <si>
    <t>SVEUKUPNO:</t>
  </si>
  <si>
    <t>Obuhvaća iskop humusa debljine 30-50 cm, razvoz uduž trase s razastiranjem i planiranjem, te prijevoz i zbrinjavanje viška materijala na odlagalištu.</t>
  </si>
  <si>
    <t>Rad obuhvaća nabavu i dopremu betonskog kabelskog zdenca, njegovu ugradbu na pripremljenu podlogu, te sav rad i materijal potreban za potpunu ugradnju zdenca sa svim podešenjima prema ostalim elementima elektroinstalacija (spajanje, brtvljenje...). U stavci je uključen poklopac dimenzija 60x60 cm, nosivosti 150 kN.</t>
  </si>
  <si>
    <t>Zdenac F60x80 cm</t>
  </si>
  <si>
    <t>Zdenac F30x80 cm</t>
  </si>
  <si>
    <t>ORMAR:</t>
  </si>
  <si>
    <t>OPREMA:</t>
  </si>
  <si>
    <t>MJERNA GARNITURA:</t>
  </si>
  <si>
    <t>Ploča brojila 3f,tip Elektrosklop ili jednakovrijedan</t>
  </si>
  <si>
    <t>Jednopolno podnožje osigurača ISS 16/1, veličine D01 sa patronom 6A</t>
  </si>
  <si>
    <t>Kombi brojilo je u nadležnosti isporuke ovlaštenog HEP-a, potrebno je napraviti pripremu u razdjelniku.</t>
  </si>
  <si>
    <t>GSM komunikator je u nadležnosti isporuke ovlaštenog HEP-a, potrebno je napraviti pripremu u razdjelniku.</t>
  </si>
  <si>
    <r>
      <t xml:space="preserve">Dobava, montaža i spajanje ormara oznake </t>
    </r>
    <r>
      <rPr>
        <b/>
        <sz val="10"/>
        <rFont val="Arial"/>
        <family val="2"/>
        <charset val="238"/>
      </rPr>
      <t>PR-IN</t>
    </r>
    <r>
      <rPr>
        <sz val="10"/>
        <rFont val="Arial"/>
        <family val="2"/>
        <charset val="238"/>
      </rPr>
      <t xml:space="preserve">, dimenzija 600x(1600+100)x300mm, tipski testiran prema IEC 60439-1/IEC 61439-1-2. Ormar je slobodnostojeći, metalni, s punim metalnim vratima, sa stupnjem zaštite IP65, tip ABB AM2 ili jednakovrijedan. 
Stavka uključuje sav potreban montažni materijal za potpunu funkcionalnost. </t>
    </r>
  </si>
  <si>
    <t>Maska podnožja 600x100mm</t>
  </si>
  <si>
    <t>Maska podnožja 300x100mm</t>
  </si>
  <si>
    <t>Džep za dokumentaciju A4</t>
  </si>
  <si>
    <t>Dvokrilni zaokretno-otklopni aluminijsko plastificirani prozor dimenzija 145x130 cm POZ 7</t>
  </si>
  <si>
    <t>Ulazna zaokretna ostakljena dvokrilna vrata od plastificiranih alu profila dimenzija 180x230 cm POZ 5</t>
  </si>
  <si>
    <r>
      <t>d = 25 cm, Ms≥80 MN/m</t>
    </r>
    <r>
      <rPr>
        <vertAlign val="superscript"/>
        <sz val="10"/>
        <rFont val="Arial"/>
        <family val="2"/>
        <charset val="238"/>
      </rPr>
      <t>2</t>
    </r>
  </si>
  <si>
    <r>
      <t>d = 25 cm, Ms≥100 MN/m</t>
    </r>
    <r>
      <rPr>
        <vertAlign val="superscript"/>
        <sz val="10"/>
        <rFont val="Arial"/>
        <family val="2"/>
        <charset val="238"/>
      </rPr>
      <t>2</t>
    </r>
  </si>
  <si>
    <t>5 F 0.6"</t>
  </si>
  <si>
    <t>6 F 0.6"</t>
  </si>
  <si>
    <t>Izvedba  dodatnih pojedinačnih sidara  6 F 0.6"</t>
  </si>
  <si>
    <t>Predviđa se ugradnja drenažnih cijevi tunelskog profila promjera Æ  160 mm. U jediničnu cijenu uključena je nabava, doprema, po potrebi privremeno uskladištenje cijevi, strojno spuštanje na podlogu i spajanje cijevi.</t>
  </si>
  <si>
    <t>Kanalizacijska cijev od PVC-a Æ  160 mm</t>
  </si>
  <si>
    <t>Nabava, doprema i postavljanje drenažnih fleksibilnih cijevi  promjera Æ  160 mm iza mlaznog betona. Stavka uključuje sve komponentne materijale i radove potrebne za postavljanje cijevi. Cijevi se postavljaju u šliceve napravljene u tlu te se prije torkretiranja zamataju u geotekstil kako se ne bi oštetile.</t>
  </si>
  <si>
    <t>Lavanda 5 lit/sadnici x 136 kom x 18 tjedana x 2 godine</t>
  </si>
  <si>
    <t>PVC cijevi F 32 mm za odvod kondenzata</t>
  </si>
  <si>
    <t>PVC cijevi F 22 mm za odvod kondenzata</t>
  </si>
  <si>
    <t>Izvedba prodora u krovu F100 mm</t>
  </si>
  <si>
    <t>Zaštitna krovna kapa F 100 mm</t>
  </si>
  <si>
    <t>Vertikalni oluk od cijevi F120x0,6 mm, od plastificiranog lima 0,6 mm, u RAL 5015, na inox obujmicama, uključivo tipski Sika slivnik sa izljevom na fasadnu vertikalu.</t>
  </si>
  <si>
    <t>Vertikalni oluk od cijevi F150x0,6 mm</t>
  </si>
  <si>
    <t>Četveropolna RNSNTN sabirnica 60A, 58modula, tip PS4/58  ili jednakovrijedan</t>
  </si>
  <si>
    <t>Krajnja pločica za RNSNTN sabirnicu tip PS-END 1 ili jednakovrijedan</t>
  </si>
  <si>
    <t>Tropolna shema izvedenog stanja razdjelnika RNAD-1, napravljena u AutoCAD Electrical, Eplan ili sl.</t>
  </si>
  <si>
    <t xml:space="preserve">Četveropolna RNSNTN sabirnica 60A, 58modula, tip PS4/58  ili jednakovrijedan </t>
  </si>
  <si>
    <t xml:space="preserve">Krajnja pločica za RNSNTN sabirnicu tip PS-END 1 ili jednakovrijedan </t>
  </si>
  <si>
    <t>Četveropolna RNSNTN sabirnica 60A, 58modula, tip PS4/58 proizvod ''ABB'' ili jednakovrijedan</t>
  </si>
  <si>
    <t>U cijenu je uključena dobava materijala, premjeravanje, krojenje, rezanje, pripremu podloge, polaganje ljepljenjem, varenje spojeva, brtvljenje završetaka, upotreba svih potrebnih alata i uređaja, završno čišćenje.
U cijenu je uključena i dobava i postava tipske kompozitne kutne letvice (holkera). Sokl se sastoji od tvrdog podloška na koji se kontaktnim ljepilom polaže podna obloga sa poda na zid.</t>
  </si>
  <si>
    <r>
      <t>Dobava i postava homogene elastične podne obloge od protukliznog PVC-a u trakama, trajno antistatičke.
Proizvod: kao Armstrong DLW FAVORITE PUR ili jednakovrijedan ______________________________ .
Podna obloga mora imati ekstremnu otpornost na habanje. Podna obloga se cijelom površinom lijepi za podlogu specijalnim disperzijskim ljepilom.
Rubovi traka moraju biti krojeni i pripremljeni za zavarivanje spojeva. Sve spojeve rola zavariti specijalnom elektrodom prema preporuci proizvođača podne obloge.
Podna obloga mora imati slijedeća minimalna svojstva:
 - klasa otpornosti na požar: B1
 - vrsta podne obloge EN 649: sintetska, homogena
 - debljina: 2,0 mm
 - debljina trošivog sloja: 2,0 mm
 - protukliznost: R10
 - otpornost na svjetlo: ≥ 6
 - zaostalo utisnuće: 0,04mm
 - toplinski otpor, EN 12667: 0,010 m</t>
    </r>
    <r>
      <rPr>
        <vertAlign val="superscript"/>
        <sz val="10"/>
        <rFont val="Arial"/>
        <family val="2"/>
        <charset val="238"/>
      </rPr>
      <t>2</t>
    </r>
    <r>
      <rPr>
        <sz val="10"/>
        <rFont val="Arial"/>
        <family val="2"/>
        <charset val="238"/>
      </rPr>
      <t>K/W
 - površinska zaštita: PUR
 - građevinska klasa: 34 (javna)
 - uzorak: čip uzorak - prešani PVC
 - izolacija udarnog zvuka: 3 dB
 - podna obloga mora biti otporna na kotačiće uredskih stolica, otporna na kemikalije i lužine i ne smije sadržavati tvari sa SVHC liste.
Boja po odabiru projektanta.</t>
    </r>
  </si>
  <si>
    <t>Kontrolna kućica policije za putnički promet
 - tip 1 UKUPNO:</t>
  </si>
  <si>
    <t>Znak izričite naredbe sa dopunskom pločom na kontrastnoj ploči bijele boje - 90×108 cm</t>
  </si>
  <si>
    <t>Jednostrana ograda JO H1</t>
  </si>
  <si>
    <t>Čelična  jednostrana ograda  (JDO), testirana  i  ispitana  za  klasu  H1, ASI A, prema  HRN EN 1317,1-2. Svi  elementi  izrađeni  su  od  čelika  kvalitete  S235JR  prema  HRN EN 10025  i  zaštićeni  protiv  korozije  postupkom  vrućeg  cinčanja  debljine  cinka  min. 70 μm prema  HRN EN 1461. Vijci  za  pričvršćivanje  elemenata  se  izrađuju  prema  specifikaciji  iz  certifikacijske  dokumentacije  za  klasu  H1. Kompletno  sa  dobavom  i  ugradnjom te svim potrebnim elementima za montažu. Ograda se pobija u nasip.</t>
  </si>
  <si>
    <t>Čelična  jednostrana distantna ograda  (JDO), testirana  i  ispitana  za  klasu  H1, ASI A, prema  HRN EN 1317,1-2. Svi  elementi  izrađeni  su  od  čelika  kvalitete  S235JR  prema  HRN EN 10025  i  zaštićeni  protiv  korozije  postupkom  vrućeg  cinčanja  debljine  cinka  min. 70 μm prema  HRN EN 1461. Vijci  za  pričvršćivanje  elemenata  se  izrađuju  prema  specifikaciji  iz  certifikacijske  dokumentacije  za  klasu  H1. Kompletno  sa  dobavom  i  ugradnjom te svim potrebnim elementima za montažu. Ograda se pobija u nasip.</t>
  </si>
  <si>
    <t>Jednostrana distantna ograda JDO H1 za zaštitu kontrolnih kućica</t>
  </si>
  <si>
    <t>Kosi početni element duljine 12 m za jednostranu ogradu, klase H1</t>
  </si>
  <si>
    <t>Spojni element između postojeće zaštitne ograde JDO H1 i nove zaštitne ograde JO H1</t>
  </si>
  <si>
    <t xml:space="preserve">Stavka obuhvaća nabavu, dopremu i ugradnju spojnog elementa između zaštitnih ograda. Svi  elementi  izrađeni  su  od  čelika  kvalitete  S235JR  prema  HRN EN 10025  i  zaštićeni  protiv  korozije  postupkom  vrućeg  cinčanja  debljine  cinka  min. 70 μm prema  HRN EN 1461. Vijci  za  pričvršćivanje  elemenata  se  izrađuju  prema  specifikaciji  iz  certifikacijske  dokumentacije  za  klasu  H1. </t>
  </si>
  <si>
    <t>Dobava i ugradnja čeličnog stupa šupljeg okruglog presjek promjenivog promjera po visini (299 - 194 mm). Konstrukcija i spojni elemenati za stup (čelik S 235 J2+N sukladno normi HRN EN 10025-2.), vruće cinčanje, transport, skladištenje, sastavljanje i montaža stupa, zaštitno bojanje spojeva i eventualnih oštećenja cinka  na konstrukciji. U stavci su uključene penjalice, gromobran te signalno svijetlo.</t>
  </si>
  <si>
    <t>Znakovi obavijesti (C122) - 120×200 cm</t>
  </si>
  <si>
    <t>Ploča za označavanje prometnog otoka (K09)</t>
  </si>
  <si>
    <t>Ploča za označavanje prometnog otoka (K14)</t>
  </si>
  <si>
    <t>parica</t>
  </si>
  <si>
    <t>Elektroinstalacije glavne zgrade UKUPNO:</t>
  </si>
  <si>
    <t>Elektroinstalacije glavne  zgrade 
i pregleda vozila  UKUPNO:</t>
  </si>
  <si>
    <t>Ugradna downlight svjetiljka iz polikarbonata ojačanog staklenim vlaknima (Glow wire test 850°C), bijele boje, sa ovjesom za brzu montažu u spušteni strop dim: Ø235mm, h=180mm
Izvor: Visokoefikasni LED moduli
Temperatura boje svjetla: 3000K, indeks odziva boje (CRI)&gt;85
Ukupni svjetlosni tok: 1647lm
Efikasnost (LEF) 80lm/W
Optika: rotosimetrični odsijač opti-white finiš
Stupanj zaštite: IP20
LOR: 80,1%
Blještanje: (UGR): 23,4 (t), 23,4(l)
Snaga: 21W
Jamstvo na proizvod: 5god</t>
  </si>
  <si>
    <t>Nadgradna  downlight svjetiljka iz aluminija, praškasto plastificiranog, aluminij sive boje,sa ovjesom za brzu montažu na  strop dim: Ø150mm, h=170mm
Izvor: Visokoefikasni LED moduli
Izdvojena predspojna sprava
Temperatura boje svjetla: 3000K, indeks odziva boje (CRI)&gt;85
Ukupni svjetlosni tok: 1750lm; FIXT: 689
Efikasnost (LEF) 43lm/W
Optika: rotosimetrični odsijač opti-white finiš
Stupanj zaštite: IP65
Snaga: 16,2W</t>
  </si>
  <si>
    <t>12.8.</t>
  </si>
  <si>
    <t>13.5.1.</t>
  </si>
  <si>
    <t>Dobava, montaža i spajanje temperaturnog osjetila.</t>
  </si>
  <si>
    <t>Dobava i isporuka alarmne sirene s bljeskalicom tip kao: UTC Fire&amp;security, model AS366 ili jednakovrijedan ______________________</t>
  </si>
  <si>
    <t>Slijedećih karakteristika: 
- istiskuje zvuk od 90dB na 2 metra udaljenosti</t>
  </si>
  <si>
    <t>Dobava i isporuka detektora za CO detekciju tip kao: UTC Fire&amp;security, model KMD300, ili jednakovrijedno tip ________________</t>
  </si>
  <si>
    <t xml:space="preserve">Uključiti sve spajajuće dijelove, upute za rukovanje, te hrvatske certifikate o sigurnosti u radu i RF sigurnosti. </t>
  </si>
  <si>
    <t>14.1.</t>
  </si>
  <si>
    <t>- izlazni napon:  230 V  (programabilno)</t>
  </si>
  <si>
    <t>Dobava, isporuka i pričvršćenje na stup objekta kabelske police  s montažnim materijalom i pričvršćenje na konstrukciju.</t>
  </si>
  <si>
    <t>17.4.2.</t>
  </si>
  <si>
    <t>17.4.3.</t>
  </si>
  <si>
    <t xml:space="preserve">- vanjska klima VRV jedinica </t>
  </si>
  <si>
    <t>- el, bojler i fenomati</t>
  </si>
  <si>
    <t>Sustavi za povišenje tlaka</t>
  </si>
  <si>
    <t>18.8.</t>
  </si>
  <si>
    <t>vanjska i unutarnja split jedinica</t>
  </si>
  <si>
    <t>Dobava, ugradnja i spajanje kutije za izjednačenje potencijala., komplet sa 15 m kabela P/F-Y 16mm2</t>
  </si>
  <si>
    <t>Izjednačenje potencijala metalnih masa sanitarnih prostora pomoću stopice i vijka. i prosjećno 6m kabela P/F-Y 6mm2</t>
  </si>
  <si>
    <t>Protupožarno brtvljenje otvora u tehničkim sobama kanala širine 120 i visine cca 80mm</t>
  </si>
  <si>
    <t>4.4.2.</t>
  </si>
  <si>
    <t>Objekt za pregled vozila</t>
  </si>
  <si>
    <r>
      <t xml:space="preserve">Dobava, montaža i spajanje razvodnog ormara oznake </t>
    </r>
    <r>
      <rPr>
        <b/>
        <sz val="10"/>
        <rFont val="Arial"/>
        <family val="2"/>
        <charset val="238"/>
      </rPr>
      <t>RO-PV</t>
    </r>
    <r>
      <rPr>
        <sz val="10"/>
        <rFont val="Arial"/>
        <family val="2"/>
        <charset val="238"/>
      </rPr>
      <t xml:space="preserve">, dimenzija 600x800x200mm, tipski testiran prema IEC 60439-1/IEC 61439-1-2.Ormar je zidni, metalni, s punim metalnim vratima, sa stupnjem zaštite IP65, tip ABB SRN ili jednakovrijedan.
Potrebno predvidjeti 20% rezervnog prostora u svrhu budućih nadogradnji.
Stavka uključuje sav potreban montažni materijal za potpunu funkcionalnost. </t>
    </r>
  </si>
  <si>
    <t>Zidni metalni ormar 600x800x200mm, IP65, tip SRN7520K ili jednakovrijedan</t>
  </si>
  <si>
    <t>Ušice za ugradnju ormara na zid</t>
  </si>
  <si>
    <t>Četveropolna strujna zaštitna sklopka tip F204-AC 25/4/0.3A ili jednakovrijedan</t>
  </si>
  <si>
    <t>Četveropolna strujna zaštitna sklopka tip F204-AC 40/4/0.03A ili jednakovrijedan</t>
  </si>
  <si>
    <t>Jednopolni min. automatski prekidač B10A, 10kA</t>
  </si>
  <si>
    <t>Motorska zaštitna sklopka ventilatora 05-1A</t>
  </si>
  <si>
    <t>Motorni sklopnik tropolni</t>
  </si>
  <si>
    <t>1,14.</t>
  </si>
  <si>
    <t>sklopka 12 A jednopolna 1-0-2</t>
  </si>
  <si>
    <t>Trafo 230/24V, snage 100VA</t>
  </si>
  <si>
    <t>1,17.</t>
  </si>
  <si>
    <t>Dvopolni min. automatski prekidač C6A, 10kA</t>
  </si>
  <si>
    <t>Sig lampica kontrole rada zelena</t>
  </si>
  <si>
    <t>Sig lampica kontrole rada greška-crvena</t>
  </si>
  <si>
    <r>
      <t>Kabel NYM-Y 5x2,5mm</t>
    </r>
    <r>
      <rPr>
        <vertAlign val="superscript"/>
        <sz val="10"/>
        <rFont val="Arial"/>
        <family val="2"/>
        <charset val="238"/>
      </rPr>
      <t>2</t>
    </r>
    <r>
      <rPr>
        <sz val="10"/>
        <rFont val="Arial"/>
        <family val="2"/>
        <charset val="238"/>
      </rPr>
      <t/>
    </r>
  </si>
  <si>
    <r>
      <t>Kabel NYM-Y 5x1,5mm</t>
    </r>
    <r>
      <rPr>
        <vertAlign val="superscript"/>
        <sz val="10"/>
        <rFont val="Arial"/>
        <family val="2"/>
        <charset val="238"/>
      </rPr>
      <t>2</t>
    </r>
    <r>
      <rPr>
        <sz val="10"/>
        <rFont val="Arial"/>
        <family val="2"/>
        <charset val="238"/>
      </rPr>
      <t/>
    </r>
  </si>
  <si>
    <t>Dobava, ugradnja i spajanje priključnica za podžbuknu ili ugradnju na zid te ostali potreban rad, spojni pribor i materijal.</t>
  </si>
  <si>
    <t>- priključnica 400 V, N+PE, 16 A, bijela, nad.,OG</t>
  </si>
  <si>
    <t>- priključnica 24 V, P+N, 16 A, nsd.OG-mali napon</t>
  </si>
  <si>
    <t xml:space="preserve">Svjetiljka LED vodotijesna, tip Pacific LED WT460C LED42S840 PSU WB L1300 TC5, ili jednakovrijedan tip ______________   sa slijedećim svojstvima:                                                                                        - svjetlosni tok sustava 4200 lm,                                                                                     - el. snaga: 35W,                                                                                                               - učinkovitost: 120 lm/W,                                                                                                - boja svjetlosti: 4000 K,                                                                                              - faktor uzvrata boje: &gt; 80,                                                                                               - životni vijek L80B50: 50000 sati,                                                                                                                                                                                                - srednje široki svjetlosni snop 2x57º                                                                               - klasa el. zaštite I,                                                                                                                 - klasa meh. zaštite IP66,                                                                                                  - klasa meh. otpornosti IK08,                                                                                         - materijal kućišta i difuzora: polikarbonat PC,                                                                                   - optički materijal: polimetilmetakrilat PMMA,                                                                            - težina: 3,25 kg,                                                                                                                                            </t>
  </si>
  <si>
    <t xml:space="preserve">Svjetiljka fluo vodotijesna, tip JET 149 PC ET5 1xFQ 49 W/840 G5 49 (sa fluo-cijevi TL5 49W/840 i sa zaštitnom mrežom OM258) sa slijedećim svojstvima:                                                                                                  - boja svjetlosti: 4000 K,                                                                                              - faktor uzvrata boje: &gt; 80,                                                                                                                                                                                                                                                                                      - klasa meh. zaštite IP66,                                                                                                  - klasa meh. otpornosti IK10,                                                                                         - materijal kućišta i difuzora: polikarbonat PC,                                                                       - inox kopče,                                                                                                                          - zaštitna mreža                                                                           
</t>
  </si>
  <si>
    <t>- ventilator</t>
  </si>
  <si>
    <t>- vanjsku split jedinicuel. radijator</t>
  </si>
  <si>
    <t>- unutarnju split jedinicu</t>
  </si>
  <si>
    <t>Dobava, ugradnja i spajanje kutije za izjednačenje potencijala., komplet sa 6 m kabela P/F-Y 16mm2</t>
  </si>
  <si>
    <t>Sustav CO detekcije u pregledu vozila</t>
  </si>
  <si>
    <t xml:space="preserve"> - mikroprocesorska centrala za 1 zonu do 15 detektora u zoni</t>
  </si>
  <si>
    <t xml:space="preserve"> - dva stupnja ALARMA</t>
  </si>
  <si>
    <t xml:space="preserve"> - dva stupnja brzine ventilacije</t>
  </si>
  <si>
    <t xml:space="preserve"> - glavno napajanje 230VAC </t>
  </si>
  <si>
    <t xml:space="preserve"> - relejni izlazi za upravljanja po stupnjevima alarma</t>
  </si>
  <si>
    <t xml:space="preserve"> - nadzor nad svim linijama i detektorima</t>
  </si>
  <si>
    <t xml:space="preserve"> - kontrole LED diode za sva stanja i ispis grešaka</t>
  </si>
  <si>
    <t xml:space="preserve"> - funkcijske tipke za testiranje i parametriranje</t>
  </si>
  <si>
    <t xml:space="preserve"> - osjetljivost od 0-300ppm. ispis stanja na display-u</t>
  </si>
  <si>
    <t xml:space="preserve"> - mikroprocesorski detektor </t>
  </si>
  <si>
    <t xml:space="preserve"> - životni vijek elementa - 5 godina</t>
  </si>
  <si>
    <t xml:space="preserve"> - normalni statusi indikacije</t>
  </si>
  <si>
    <t xml:space="preserve">                normalni režim rada</t>
  </si>
  <si>
    <t xml:space="preserve">                detekcija 50ppm</t>
  </si>
  <si>
    <t xml:space="preserve">                status Greške</t>
  </si>
  <si>
    <t xml:space="preserve"> - zaštitni indeks IP42</t>
  </si>
  <si>
    <t xml:space="preserve"> - napajanje od 18 do 30 VDC</t>
  </si>
  <si>
    <t xml:space="preserve"> - polarizirani ulaz za prihvat linije</t>
  </si>
  <si>
    <t xml:space="preserve"> - radna temperatura od -10°C do 55°C</t>
  </si>
  <si>
    <t xml:space="preserve"> - pano s natpisom upozorenja 230VAC</t>
  </si>
  <si>
    <t xml:space="preserve"> - natpis s crvenim slovima "OPASNOST VISOKI CO"</t>
  </si>
  <si>
    <t xml:space="preserve"> - s dodatnim baterijskim napajanjem za autonomiju minimalno 1 sata</t>
  </si>
  <si>
    <t>Dobava i isporuka, sa montažom cijevi pnt promjera 20mm</t>
  </si>
  <si>
    <t>kompl.</t>
  </si>
  <si>
    <t>Montaža i spajanje elemenata sustava CO detekcije; centrala, detektori sirena</t>
  </si>
  <si>
    <t>Programiranje sustava sa ispitivanjem i puštanjem u rad</t>
  </si>
  <si>
    <t>Funkcionalno ispitivanje sustava od strane ovlaštene osobe sa obukom korisnika</t>
  </si>
  <si>
    <t>Objekt za pregled vozila  UKUPNO:</t>
  </si>
  <si>
    <t>DWP cijevi  DN 50 mm, za U/I kabela stupova</t>
  </si>
  <si>
    <t>DWP cijevi  DN 75 mm, polaganje ispod prometnice</t>
  </si>
  <si>
    <t>Dobava, transport i ugradnja materijala za izradu temelja rasvjetnih stupova. Temelji su dimenzija 125x125x130 cm sa formiranjem kape temelja, beton klase C25/30. U temelj se ugrađuju 2x2 m ojačane PVC cijevi Ø 48 mm za ulaz kabela. U stavci je uključena armatura i sidreni vijci (sve prema specifikacijama stupova) te sav ostali rad i materijal uključujući oplate.</t>
  </si>
  <si>
    <t>Obuhvaća nabavu, dopremu i montažu rasvjetnih stupova na temelj sa svim spojnim materijalom sidrenim vijcima 4xM24 sa maticama, šablonom za vijke.Prije podizanja stupova izvesti ošičenje stupa sa tri kabela  spojena na faze L1, L2 i L3, kod stupova sa 6 reflektorai po dva na svaku fazu, kod stupova sa 4 reflektora spajati po fazama 1+1+2 stim da se dva reflektora uvjek spoje na drugu fazu na slijedećem takvom stupu.</t>
  </si>
  <si>
    <t>Obračun po ugrađenom stupu.</t>
  </si>
  <si>
    <t>Nosači za reflektore</t>
  </si>
  <si>
    <t>Dobava i montaža na stup tipskog nosača za reflektore sa nasadnikom za stup KORS 3 i svim spojnim i pričvrsnim materijalom.</t>
  </si>
  <si>
    <t>Razdjelnica stupa</t>
  </si>
  <si>
    <t>Dobava, ugradnja u stup i spajanje tipske razdjelnice sa prolaznim stezaljkama za AL kabel presjeka 4x16mm2, komplet sa dva osigurača 25/10A, sve spojeno i oznaćeno.</t>
  </si>
  <si>
    <r>
      <t>Kabel PP00-A 4x16mm</t>
    </r>
    <r>
      <rPr>
        <vertAlign val="superscript"/>
        <sz val="10"/>
        <rFont val="Arial"/>
        <family val="2"/>
        <charset val="238"/>
      </rPr>
      <t>2</t>
    </r>
    <r>
      <rPr>
        <sz val="10"/>
        <rFont val="Arial"/>
        <family val="2"/>
        <charset val="238"/>
      </rPr>
      <t/>
    </r>
  </si>
  <si>
    <t>Razdjelnik za upravljanje vanjskom rasvjetom sa opremom za upravljanje i regulaciju za dva kruga snake cca 2+2+2 kW, kao proiz. Elektrokem ili jednakovrijedan tip ___________ sa slijedečim podacima:</t>
  </si>
  <si>
    <t xml:space="preserve">Oprema za regulaciju ugrađena u poliesterski ili limeni ormar u zaštiti IP54 smješten u prostoru pregleda vozila, regulacija prema standardu za GP u odnosu  100-75-50%, automatsko upravljanje vezano na vanjske svjetlotehničke uvjete  sa programiranjem vremena regulacije. </t>
  </si>
  <si>
    <t>Dobava, montaža i spajanje svjetiljki na stupu kao tip SELENIUM SGP340 1xSON-T250W CH FG FI60 PROIZ PHILIPC ili jednakovrijedan tip_________. Stavkom je obuhvaćen sav rad te spojni i pričvrsni materijal potreban za ugradnju svjetiljke.</t>
  </si>
  <si>
    <t>FeZn traka za uzemljenje 30x4 mm</t>
  </si>
  <si>
    <t xml:space="preserve">Izrada priključnog mjesta za rasvjetu jelke pomoću PVC kutije 30x30 cm u zaštiti IP 65 s ugrađene dvije priključnice, uključujući stupić visine 30 cm sa temeljem i 25 m kabela PP00-Y 3x2,5 mm² sa cijevi 23 mm za spoj na rasvjetni stup i razdjelnik carine u objektu B. </t>
  </si>
  <si>
    <t>Dobava, postava i spajanje RTV stanice sa svim potrebnim radom i materijalom do potpune funcionalnosti. RTV stanica sastavljena iz slijedećih elemenata:</t>
  </si>
  <si>
    <t>Ormarić limeni dimenzija 700x500x150mm nadžbukni</t>
  </si>
  <si>
    <t>Pojačalo WWK 920   ili jednakovrijedan_______</t>
  </si>
  <si>
    <t>Multiprekidač 9/8 GSS GRUNDIG SDSP 908 ili jednakovrijedan_______</t>
  </si>
  <si>
    <t>Atenuator fiksni 20dB</t>
  </si>
  <si>
    <t>Atenuator fiksni 10dB</t>
  </si>
  <si>
    <t>Antenska priključnica EDA 3902F ili jednakovrijedna_______</t>
  </si>
  <si>
    <t>Cu vodič  za izjednačenje potencijala 1xP/F 16 mm²</t>
  </si>
  <si>
    <t>FeZn traka za uzemljenje 25x3 mm</t>
  </si>
  <si>
    <t>Izvod trakom FeZn 30x4 mm duljine 1,5 m</t>
  </si>
  <si>
    <t>Izrada izvoda od temeljnog uzemljivača  trakom FeZn 30x4mm duljine 1,5 m kao dozemnog spoja do rastavnog mjernog spoja na željeznom stupu, uključujući križnu spojnicu za spoj na uzemljivač.</t>
  </si>
  <si>
    <t>Izvod trakom FeZn 30x4 mm duljine 2,0 m</t>
  </si>
  <si>
    <t>Izrada izvoda od temeljnog uzemljivača  trakom FeZn 30x4mm po betonskom stupu duljine 2 m kao dozemnog spoja do rastavnog mjernog spoja na fasadi, uključujući križnu spojnicu za spoj na uzemljivač.</t>
  </si>
  <si>
    <t>Izrada izvoda od temeljnog uzemljivača trakom FeZn 30x4 mm dužine 3 m za spoj na sabirnicu PE glavne razdjelnice i metalnu masu diesel agregata, uključujući križnu spojnicu i vijčani spoju.</t>
  </si>
  <si>
    <t>Izrada izvoda od temeljnog uzemljivača trakom FeZn 25x4 mm dužine 3 m za spoj na metalne mase građevina, fasada i  oluka, uključujući križnu spojnicu i spoj na metalnu masu.</t>
  </si>
  <si>
    <t>Odvod žicom RFi Ø 8 mm, dužine 3 m</t>
  </si>
  <si>
    <t>Izrada odvoda po betonskom stupu od kutije sa mjernim spojem do spoja sa limenim krovom  pomoću žice RF Ø 8 mm, dužine 3 m, uključujući nosače po fasadi. Stavkom je uključen i spoj sa limenim krovom uključujući sav materijal za spoj.</t>
  </si>
  <si>
    <t>Premoštenje metalnog stupa i limenog pokrova trakom FeZn 25x3 mm, duljine 1,5 m</t>
  </si>
  <si>
    <t>Povezivanje metalnih masa vrata i prozora na fasadi na trake odvoda ili međusobno izvedeno trakom FeZn20x3mm dužine 2,5 m sa vijčanim ili varenim spojevima na krajevima</t>
  </si>
  <si>
    <t>Povezivanje obrubnih limova na zabatnim istakama objekata  međusobno izvedeno če POP zakovicama, min 4 zakovice po spoju svaka cca 3dužna metra uz provjeru i mjerenje povezanosti, u slučaju loših spojeva potrebno je položiti krovni vod iz RF vodića 8 mm koji se postavlja na zidne potpore</t>
  </si>
  <si>
    <t>Postava hvataljke visine 2m na krovu nadstrešnice u zoni  VRV i SPLIT sustava</t>
  </si>
  <si>
    <t>Izrada hvataljki iz RF 8mm, dužine 350mm na mjestima izvoda RF voda na obrubni lim sa izradom galvanske veze izvoda hvataljke i obrubnog lima</t>
  </si>
  <si>
    <t>Uzemljenje antenskog stupa, jarbola i sl. opreme izvedeno trakom FeZn30x4mm, prosjećne dužine 5m, kao i ostalih metalnih masa na objektu</t>
  </si>
  <si>
    <t>Sitni spojni montažni materijal uz ovo poglavlje</t>
  </si>
  <si>
    <t>Ispitivanje i mjerenje sustava za sve objekte i nadstrešnice</t>
  </si>
  <si>
    <t>4.8.1.</t>
  </si>
  <si>
    <t>4.8.2.</t>
  </si>
  <si>
    <t>4.8.3.</t>
  </si>
  <si>
    <t>Komunikacijski ormar dimenzija 800x2000x1000x42HE- carina</t>
  </si>
  <si>
    <t>Slijedeće opreme i karakteristika:</t>
  </si>
  <si>
    <t>- kompatibilno sa UNE 23-301-88, CE, WEEE and RoHS.</t>
  </si>
  <si>
    <t>Dobava i isporuka centrale za CO detekciju tip kao: UTC Fire&amp;security, model KM301, ili jednakovrijedan tip _________________</t>
  </si>
  <si>
    <t>Dobava i isporuka tabloa s natpisom upozorenja tip kao: PARTNE ELEKTRIK GE - Tablo UPOZORENJA ili jednakovrijedni tip ______________</t>
  </si>
  <si>
    <t>Dobava i isporuka, sa polaganjem kabela kao tip: J-Y(st)Y 2x2x0.8mm2</t>
  </si>
  <si>
    <t>Dobava i isporuka, sa polaganjem kabela kao tip: KABEL PGP 3x1,5mm2</t>
  </si>
  <si>
    <t>Dobava i isporuka sitnog potrošnog materijala za montažu elemenata CO detekcije</t>
  </si>
  <si>
    <r>
      <t xml:space="preserve">Dobava, montaža i spajanje prikljućno mjernog ormara oznake </t>
    </r>
    <r>
      <rPr>
        <b/>
        <sz val="10"/>
        <rFont val="Arial"/>
        <family val="2"/>
        <charset val="238"/>
      </rPr>
      <t>SPMO</t>
    </r>
    <r>
      <rPr>
        <sz val="10"/>
        <rFont val="Arial"/>
        <family val="2"/>
        <charset val="238"/>
      </rPr>
      <t xml:space="preserve">, dimenzija 600x(1000+250)x300mm, tipski testiran prema IEC 60439-1/IEC 61439-1-2. Ormar je poliesterski sa tipskim betonskim temeljem, sa vratima, sa stupnjem zaštite IP54, tip kao TEP ili jednakovrijedan.
</t>
    </r>
    <r>
      <rPr>
        <b/>
        <sz val="10"/>
        <rFont val="Arial"/>
        <family val="2"/>
        <charset val="238"/>
      </rPr>
      <t>Napomena:</t>
    </r>
    <r>
      <rPr>
        <sz val="10"/>
        <rFont val="Arial"/>
        <family val="2"/>
        <charset val="238"/>
      </rPr>
      <t xml:space="preserve"> Stavka uključuje sav potreban montažni materijal za potpunu funkcionalnost.</t>
    </r>
  </si>
  <si>
    <t>Strujni mjerni trafo 150/5A sa mogučnošću plombiranja, tip kao TRAFO ili jednakovrijedan________________</t>
  </si>
  <si>
    <t>Tropolni rastavljač-osigurač 400A za ugradnju na temeljnu ploču, tip XLP2 ili jednakovrijedan________________________</t>
  </si>
  <si>
    <t>Rastalni umetak OFAF2H160A sa indikacijom prorade ili jednakovrijedan_________________________</t>
  </si>
  <si>
    <t>Kratkospojnik PC8-R1 ili jednakovrijedan______________</t>
  </si>
  <si>
    <t>Mosni spojevi SC-JB8-2 ili jednakovrijedan__________________</t>
  </si>
  <si>
    <t>Redna stezaljaka za uzemljenje ZS10-PE-R1 ili jednakovrijedan_________________</t>
  </si>
  <si>
    <t>Krajnja pločica ES10-ST ili jednakovrijedan__________________</t>
  </si>
  <si>
    <t>Redna stezaljka ZS10-ST-T4 za strujne i naponske grane ili jednakovrijedan_____________________</t>
  </si>
  <si>
    <r>
      <t xml:space="preserve">Dobava, montaža i spajanje razvodnog ormara oznake </t>
    </r>
    <r>
      <rPr>
        <b/>
        <sz val="10"/>
        <rFont val="Arial"/>
        <family val="2"/>
        <charset val="238"/>
      </rPr>
      <t>RNAD</t>
    </r>
    <r>
      <rPr>
        <sz val="10"/>
        <rFont val="Arial"/>
        <family val="2"/>
        <charset val="238"/>
      </rPr>
      <t xml:space="preserve"> dimenzija 840x1005x360mm, tipski testiran prema IEC 60439-1/IEC 61439-1-2.Ormar je poliesterski sa povišenim betonskim temeljem, s punim  vratima, sa stupnjem zaštite IP66, tip ABB Gemini ili jednakovrijedan _______________________
Potrebno predvidjeti 20% rezervnog prostora u svrhu budućih nadogradnji.
Stavka uključuje sav potreban montažni materijal za potpunu funkcionalnost. </t>
    </r>
  </si>
  <si>
    <t>- razvodni ormar dimenzija kao troredni 3x24 modula dubine cca 110mm sa ugrađenom opremom;</t>
  </si>
  <si>
    <t>Elektroinstalacije kontrolne kućice policije - TIP 1 UKUPNO:</t>
  </si>
  <si>
    <t>Tropolna shema izvedenog stanja razdjelnika RO-F, napravljena u AutoCAD Electrical, Eplan ili sl.</t>
  </si>
  <si>
    <t>Vatrodojavna centrala kao tip UTS model 2X-F1 ili jednakovrijedna_____________________</t>
  </si>
  <si>
    <t>15.1.</t>
  </si>
  <si>
    <t>15.2.</t>
  </si>
  <si>
    <t>15.3.</t>
  </si>
  <si>
    <t>15.4.</t>
  </si>
  <si>
    <t xml:space="preserve">Slivnici s dvostrukom rešetkom (montažni) </t>
  </si>
  <si>
    <t>Obračun po kom ugrađenog spremnika.</t>
  </si>
  <si>
    <t>Unutarnja jedinica VRV sustava</t>
  </si>
  <si>
    <t>6.1.4.</t>
  </si>
  <si>
    <t>Završna obrada strojnim zaribavanjem podne armirano betonske podne ploče do visokog sjaja</t>
  </si>
  <si>
    <r>
      <t>Obračun po m</t>
    </r>
    <r>
      <rPr>
        <vertAlign val="superscript"/>
        <sz val="10"/>
        <rFont val="Arial"/>
        <family val="2"/>
        <charset val="238"/>
      </rPr>
      <t xml:space="preserve">2 </t>
    </r>
    <r>
      <rPr>
        <sz val="10"/>
        <rFont val="Arial"/>
        <family val="2"/>
        <charset val="238"/>
      </rPr>
      <t>obrađenog betona.</t>
    </r>
  </si>
  <si>
    <t>Obračun po kompletu</t>
  </si>
  <si>
    <t>Ventilacija UKUPNO:</t>
  </si>
  <si>
    <t>za odsis ispušnih plinova kao proizvod AFA 12 ili jednakovrijedan______________________</t>
  </si>
  <si>
    <t>Dobava i ugradnja bubnja sa  crijevom (s motornim navijanjem) kao proizvod "AFA" tip ARE150/7,5 ili jednakovrijedan_________________</t>
  </si>
  <si>
    <t>Svjetlosni promjenjivi znak dimenzija kučišta 70x70 cm s dva signalna znaka - G09 i G10</t>
  </si>
  <si>
    <t>Svjetlosni promjenjivi znak dimenzija kučišta 100×100 cm s dva signalna znaka - osobno vozilo i autobus</t>
  </si>
  <si>
    <t>Svjetlosni promjenjivi znak s mogućnosti prikazivanja oznaka porijekla putnika dimenzija kučišta 100x100 cm
- SVI PUTNICI   ALL PASSPORTS
- EU EEA CH - s zvjezdicama poredanim u krug</t>
  </si>
  <si>
    <t>Počistiti cijelu površiinu od eventualnog otpada od gradnje te ukloniti neugledno bilje te biljni ostatci. Bilje u dobroj kondiciji urediti te pomladiti. Uklanjanje postojećeg bilja izvršiti pod nadzorom krajobraznog arhitekta.</t>
  </si>
  <si>
    <t xml:space="preserve">Nabava i polaganje dekorativnog kamena. Na površinu obrađenu krojenom protukorovnom folijom s preklopima planira se sloj od 5 cm drobljenog dekorativnog kamena (materijal mora prije ugradnje biti odobren od nadzornog inženjera). Separacija mora biti dimenzija 16-32 prana bez sitnih čestica. </t>
  </si>
  <si>
    <t>STABILIZACIJA POKOSA</t>
  </si>
  <si>
    <t xml:space="preserve">Široki iskop u materijalu "A" kategorije 
(OTU II st. 2-02.1)                 </t>
  </si>
  <si>
    <t xml:space="preserve">Široki iskop u materijalu "C" kategorije 
(OTU II st. 2-02.3)                 </t>
  </si>
  <si>
    <t>Iskop stepenica</t>
  </si>
  <si>
    <t>(OTU II st. 2-03)</t>
  </si>
  <si>
    <t>Obuhvaća iskop, utovar u prijevozno sredstvo, prebacivanje iskopanog materijala u nasip, oblikovanje ploha na padini i temeljnom tlu.</t>
  </si>
  <si>
    <t>Obračun po m³ stvarno izvršenog iskopa u sraslom stanju.</t>
  </si>
  <si>
    <r>
      <t>m</t>
    </r>
    <r>
      <rPr>
        <vertAlign val="superscript"/>
        <sz val="10"/>
        <rFont val="Arial"/>
        <family val="2"/>
        <charset val="238"/>
      </rPr>
      <t>3</t>
    </r>
  </si>
  <si>
    <t>Iskop stepenica u materijalu "C" kategorije</t>
  </si>
  <si>
    <t>Iskop za temelje zida</t>
  </si>
  <si>
    <t xml:space="preserve">Iskop za temelje u materijalu "C" kategorije  </t>
  </si>
  <si>
    <t>(OTU II st.4-01.1)</t>
  </si>
  <si>
    <t>Stavka obuhvaća sve radove na iskopu materijala s utovarom u prijevozna sredstva, planiranje iskopanih površina, razupiranje ako je potrebno, crpljenje vode, kampadni iskop. U cijenu ulazi i prebacivanje iskopanog materijala u nasip na udaljenosti do 20 m, kao i zatrpavanje i nabijanje tla oko temelja.</t>
  </si>
  <si>
    <t>Odvoz materijala iz iskopa</t>
  </si>
  <si>
    <t>(OTU II st. 2-07)</t>
  </si>
  <si>
    <t>Stavka obuhvaća prijevoz iskopanog materijala od mjesta iskopa do mjesta istovara na odlagalište.  U cijenu su uklučeni svi troškovi zbrinjavanja na odlagalištu</t>
  </si>
  <si>
    <t>Stavka obuhvaća iskop, guranje ili odlaganje na privremeno odlagalište i utovar iskopanog materijala u prijevozno sredstvo, uređenje i čišćenje iskopanih i susjednih površina.</t>
  </si>
  <si>
    <t>Izrada radnih platoa od kamenog materijala za izvedbu pilota</t>
  </si>
  <si>
    <t>Obračun po m³ ugrađenog i zbijenog materijala</t>
  </si>
  <si>
    <t>(OTU II st. 2-09.3)</t>
  </si>
  <si>
    <t>Izrada radnih platoa od miješanog materijala iz iskopa za izvedbu sidara</t>
  </si>
  <si>
    <t>Stavka obuhvaća nasipanje materijalom iz iskopa, razastiranje, vlaženje ili sušenje, planiranje i zbijanje materijala.</t>
  </si>
  <si>
    <t>(OTU II 2-08.4)</t>
  </si>
  <si>
    <t>Obuhvaća pripremu tla, materijal, prijevoz, upotrebu opreme i rad na postavljanju geotekstila. Koristi se netkani geotekstil namijenjen razdvajanju slijedećih karakteristika:
- vlačna nosivost&gt;24 kN/m,
- debljina 2.9 mm,
- CBR&gt;4000 N,
- O90&lt;0.2 mm.</t>
  </si>
  <si>
    <t>Geotekstil</t>
  </si>
  <si>
    <t>(OTU IV st.7-01.4.2)</t>
  </si>
  <si>
    <t>AB bušeni piloti Ø80 cm (C 35/45)</t>
  </si>
  <si>
    <t>Obračun po m' izvedenih pilota.</t>
  </si>
  <si>
    <t xml:space="preserve">Podrazumijeva strojno bušenje, sav rad, materijal i opremu, sve prijevoze i prijenose, rad na izradi i ugradnji betona, eventualno crpljenje vode i obradu glave pilota za spoj s naglavnicom, te sva potrebna zavarivanja. Armatura se obračunava posebno. Predviđa se izvedba 48 pilota,  promjera φ 80 cm, dužine pilota su 8.0 i 10.0 m, beton je  klase C35/45, XC2, S4, D16. </t>
  </si>
  <si>
    <t xml:space="preserve">Betoniranje temelja zida </t>
  </si>
  <si>
    <t>Obračun po m3 ugrađenog betona.</t>
  </si>
  <si>
    <t xml:space="preserve">Betoniranje izvan temelja zida </t>
  </si>
  <si>
    <t>Izrada procjednica</t>
  </si>
  <si>
    <t>(OTU II st.4-01.8)</t>
  </si>
  <si>
    <t>Obračun po m ugrađene procjednice.</t>
  </si>
  <si>
    <t>Stavka obuhvaća nabavu, dopremu  i ugradnju svog materijala potrebnog za ugradnju procjednica. Procjednice su PVC cijevi Φ 80 mm, duljine jednake širini zida.</t>
  </si>
  <si>
    <t>AB subvertikalne grede</t>
  </si>
  <si>
    <t>(OTU IV st.7-01.4.4.)</t>
  </si>
  <si>
    <t>Obračun po kilogramu ugrađene armature.</t>
  </si>
  <si>
    <t>Stavka obuhvaća nabavu čelika, pregled, čišćenje i razvrstavanje prije izrade, savijanje, sječenje i dopremu na gradilište te postavljanje na mjesto ugradnje. U cijenu je uključen i sav pomoćni materijal za ugradnju.</t>
  </si>
  <si>
    <t>Čelik za armiranje betona B500B</t>
  </si>
  <si>
    <t>Zaštita pokosa mlaznim betonom d=20 cm</t>
  </si>
  <si>
    <t>Stavka uključuje nabavu, dopremu i ugradnju, postavljanje armaturne mreže, te sav rad i materijal ovisno o debljini sloja, tehnologiji rada, potrebnim prijevozima i prijenosima, upotrebnoj skeli, njegovanju zaštite i eventualno otežanim uvjetima rada. 
Mlazni beton se izvodi debljine 20 cm, u zoni TIPa 1. Prvo se ugrađuje izravnavajući sloj mlaznog betona debljine 6 cm, zatim armaturne mreže Q283, zatim nanošenje drugog sloja debljine 8 cm, pa se postavlja 2 red mreže Q503 i na kraju završni sloj betona klase C30/37 debljine 6 cm.</t>
  </si>
  <si>
    <t>(OTU II st. 2-15.10 i OTU IV 7-01.4.5)</t>
  </si>
  <si>
    <t>Stavka uključuje nabavu, dopremu i ugradnju, postavljanje armaturne mreže, te sav rad i materijal ovisno o debljini sloja, tehnologiji rada, potrebnim prijevozima i prijenosima, upotrebnoj skeli, njegovanju zaštite i eventualno otežanim uvjetima rada. 
Prvo se ugrađuje izravnavajući sloj mlaznog betona debljine 6 cm, zatim armaturne mreže Q503, zatim nanošenje drugog sloja debljine 13 cm, pa se postavlja 2 red mreže Q503 i na kraju završni sloj betona klase C30/37 debljine 6 cm.</t>
  </si>
  <si>
    <t>Zaštita pokosa mlaznim betonom d=25 cm</t>
  </si>
  <si>
    <r>
      <t>Obračun po m</t>
    </r>
    <r>
      <rPr>
        <vertAlign val="superscript"/>
        <sz val="10"/>
        <rFont val="Arial"/>
        <family val="2"/>
        <charset val="238"/>
      </rPr>
      <t>2</t>
    </r>
    <r>
      <rPr>
        <sz val="10"/>
        <rFont val="Arial"/>
        <family val="2"/>
        <charset val="238"/>
      </rPr>
      <t xml:space="preserve"> zaštićene površine.</t>
    </r>
  </si>
  <si>
    <t>Zaštita pokosa betonom armiranim vlaknima d=5 cm</t>
  </si>
  <si>
    <t xml:space="preserve">Stavka uključuje nabavu, dopremu i ugradnju, postavljanje armaturne mreže, te sav rad i materijal ovisno o debljini sloja, tehnologiji rada, potrebnim prijevozima i prijenosima, upotrebnoj skeli, njegovanju zaštite i eventualno otežanim uvjetima rada.
Marka mikroarmiranog betona je MMB-30, dok se armiranje ostvaruje dodavanjem mikrosintetičkih vlakana. </t>
  </si>
  <si>
    <t>(OTU II st. 2-15.10 i OTU IV 7-01.4.6)</t>
  </si>
  <si>
    <t>Zaštita pokosa primjenom mreža</t>
  </si>
  <si>
    <r>
      <t>Obračun po m</t>
    </r>
    <r>
      <rPr>
        <vertAlign val="superscript"/>
        <sz val="10"/>
        <rFont val="Arial"/>
        <family val="2"/>
        <charset val="238"/>
      </rPr>
      <t>2</t>
    </r>
    <r>
      <rPr>
        <sz val="10"/>
        <rFont val="Arial"/>
        <family val="2"/>
        <charset val="238"/>
      </rPr>
      <t xml:space="preserve"> zaštićene površine nosivom mrežom.</t>
    </r>
  </si>
  <si>
    <t>(OTU II st. 2-15.9)</t>
  </si>
  <si>
    <t xml:space="preserve">Zaštita pokosa u stijeni mrežom od visokovrijednog čelika Tipa TECCO G65/3 ili jednakovrijedno _________________________. Nosiva mreža ima romboidne otvore dimenzija 83x143mm, upisani krug mreže Di=65,0mm, broj oka mreže uzdužno 7 kom/m' i poprečno 12 kom/m'. Vlačna čvrstoća mreže iznosi 150,0kN/m', otpornost na proboj DR=180,0kN, otpornost na posmik PR=90,0kN. Žica mreže je promjera Φ=3,0mm, minimalne vlačne čvrstoće ftk=1770,0N/mm2, a zaštićena je od korozije s legurom 95%Zn i 5%Al, minimalno 150g/m2. 
Mreža se postavlja u panelima širine 3,50 m koji se međusobno spajaju spojnicama T3 debljine 4,0 mm (isporučuju se zajedno s mrežom) bez preklapanja. Mreža se postavlja na pokos preko već ubušenih sidara (obračunato u posebnoj stavci), te se prednapreže na podlogu pomoću Spike  P33 pričvrsnih ploča na svakom sidru. Spojnice su min. promjera 4,0mm, zaštićeni od korozije pocinčanjem od minimalno 150 g/m2. 
Na vrhu pokosa (na početku berme, prema nacrtima u projektu), mreža se prihvaća za podlogu pomoću sidara Φ25 mm, B500B, duljine L=1.5 m, na razmaku od 3,0 m (predviđeno 33 kom.). Sidra je potrebno antikorozivno zaštititi prema uputuma iz tehničkih uvjeta izvedbe. </t>
  </si>
  <si>
    <t>Izvedba sidara u zoni TIPa 1 - AB subvertikalne grede.</t>
  </si>
  <si>
    <t>Obračun po m´ ugrađenog sidra.</t>
  </si>
  <si>
    <r>
      <t>Odabrana su sidra St 1660/1860, 5-6 snopova F 0.6" . Duljine sidara</t>
    </r>
    <r>
      <rPr>
        <sz val="10"/>
        <color indexed="10"/>
        <rFont val="Arial"/>
        <family val="2"/>
        <charset val="238"/>
      </rPr>
      <t xml:space="preserve"> </t>
    </r>
    <r>
      <rPr>
        <sz val="10"/>
        <rFont val="Arial"/>
        <family val="2"/>
        <charset val="238"/>
      </rPr>
      <t>su 13 - 17 m. U cijenu uključena nabava, doprema, bušenje pod kutem od 10° (dijelom kroz sipar, a dijelom kroz siparišnu i vapnenačku breču), priprema sidara s vodilicama, ugradnja s potrebnim priborom, nabava, doprema kompozitnih materijala i izrada injekcione smjese, prethodna laboratorijska ispitivanja injekcijske smjese te injektiranje pod tlakom do 5 bara. U stavku je također uključena izrada podložnih pločica 300*300*15 mm, uređenje glave sidra. Sidra su projektirana kao trajna konstrukcija te je u cijenu potrebno uključiti sve elemente antikorozivne zaštite (rebrasta ovojna PE cijev, zaštitna kapa s premazom za koroziju, itd.). Duljina sidara je 13 m - 17 kom., 14 m - 36 kom., 15 m - 33 kom., 16 m - 19 kom.,  17 m - 2 kom. - ukupno 107 kom.</t>
    </r>
  </si>
  <si>
    <t xml:space="preserve">Izvedba sidara u zoni TIPa 3 </t>
  </si>
  <si>
    <t>Odabrana su sidra promjera 32 mm, kvalitete čelika St 950/1050. Duljina sidara je 18 m. U cijenu uključena, nabava, doprema, bušenje pod kutem od 15° (dijelom kroz sipar, a dijelom kroz siparišnu i vapnenačku breču), priprema sidara s vodilicama, ugradnja s potrebnim priborom, nabava, doprema kompozitnih materijala i izrada injekcione smjese, prethodna laboratorijska ispitivanja injekcijske smjese te injektiranje. Također uključena izrada podložnih pločica 250*250*15 mm. Sidra su projektirana kao trajna konstrukcija te je u cijenu potrebno uključiti sve elemente antikorozivne zaštite (rebrasta ovojna PE cijev, zaštitna kapa s premazom za koroziju, itd.). Duljina sidara je 18 m - ukupno 47 kom.</t>
  </si>
  <si>
    <t>Izvedba sidara u zoni TIPa 1 - stijenski pokos</t>
  </si>
  <si>
    <t>Izvedba sidara u zoni TIPa 2</t>
  </si>
  <si>
    <t>23.</t>
  </si>
  <si>
    <t>Vodomjerno okno</t>
  </si>
  <si>
    <t xml:space="preserve">Izgradnja betonskog vodomjernog okna svijetlih tlocrtnih dimenzija 2,5 x 1,2 m, dubine cca 2,2 m. Okno se betonira na sloju izravnavajučeg betona debljine 10 cm, dno i zidovi su od armiranog betona debljine 20 cm, a gornja ploča je armirano betonska debljine 20 cm. Sve prema detaljnom nacrtu. Stavkom je obuhvaćen sav potrebni rad i materijal, pribor i alat za izgradnju građevine - iskop, oplata, armatura, beton, obrada površina cementnim mortom, hidrizolacija,  poklopci nosivosti 400 kN, zatrpavanje, odvoz viška materijala i dr.             </t>
  </si>
  <si>
    <t>Obračun po kom izvedenog vodomjernog okna.</t>
  </si>
  <si>
    <t>Zasunsko okno</t>
  </si>
  <si>
    <t xml:space="preserve">Izgradnja betonskog zasunskog okna svijetlih tlocrtnih dimenzija 1,0 x 1,0 m, dubine cca 2,3 m. Okno se betonira na sloju izravnavajučeg betona debljine 10 cm, dno je od betona debljine 15 cm, zidovi su od betona debljine 20 cm, a gornja ploča je armirano betonska debljine 20 cm. Sve prema detaljnom nacrtu. Stavkom je obuhvaćen sav potrebni rad i materijal, pribor i alat za izgradnju građevine - iskop, oplata, armatura, beton, obrada površina cementnim mortom, hidrizolacija,  poklopci nosivosti 400 kN, zatrpavanje, odvoz viška materijala i dr.             </t>
  </si>
  <si>
    <t>PEHD cijevi  DN 75 mm (Ø65, 2,5"), NP 10bara</t>
  </si>
  <si>
    <t>Ventili</t>
  </si>
  <si>
    <t>Podrazumijeva dobavu, prijevoz i ugradanju završnih ventila u zasunskom i vodomjernom oknu.</t>
  </si>
  <si>
    <t>Ventili  DN 25 mm ( 1" )</t>
  </si>
  <si>
    <t>Ventili  DN 50 mm ( 2" )</t>
  </si>
  <si>
    <t>Ventili  DN 65 mm ( 2,5" )</t>
  </si>
  <si>
    <t>Vodoopskrba i sanitarna odvodnja - Glavna zgrada UKUPNO:</t>
  </si>
  <si>
    <t>Makadam</t>
  </si>
  <si>
    <t>Obuhvaća nabavu materijala, prijevoz, upotrebu opreme te sav rad na izradi i ugradnji kamenog makadama.</t>
  </si>
  <si>
    <t>Obračun po m³ gornje površine ugrađenog sloja.</t>
  </si>
  <si>
    <t>Granulirani pijesak 0-4 mm, d=2 cm</t>
  </si>
  <si>
    <t>Granulirani kameni materijal od lomljenog kamena 
8-32 mm, d = 10 cm</t>
  </si>
  <si>
    <t>Tipski nosači vertikalne signalizacije</t>
  </si>
  <si>
    <t xml:space="preserve">Dobava, montaža i ugradnja 2 tipska nosača IP Al 180 mm. U cijenu uključen i iskop temelja pojedinog nosača dubine min. 75 cm promjera 60 cm s dobavom i ugradnjom betona klase C25/30 i ugradnju stupa s ankerom na donjem dijelu u beton s min. 0,4 m³ betona po jednom nosaču. </t>
  </si>
  <si>
    <t>Obračun po kompletu ugrađenog nosača.</t>
  </si>
  <si>
    <t>Stup dužine 2,80 m</t>
  </si>
  <si>
    <t>Stup dužine 3,20 m</t>
  </si>
  <si>
    <t>Stup dužine 3,60 m</t>
  </si>
  <si>
    <t>Stup dužine 3,90 m</t>
  </si>
  <si>
    <t>6.6.</t>
  </si>
  <si>
    <t>6.7.</t>
  </si>
  <si>
    <t>6.8.</t>
  </si>
  <si>
    <t>6.9.</t>
  </si>
  <si>
    <t>6.10.</t>
  </si>
  <si>
    <t>6.11.</t>
  </si>
  <si>
    <t>6.12.</t>
  </si>
  <si>
    <t>2 nosača IP Al 180 mm - nosači dužine 4,80 m</t>
  </si>
  <si>
    <t xml:space="preserve">Nakon provedenog ispiranja cjevovoda pristupa se dezinfekciji pomoću sredstava za dezinfekciju klornom otopinom (otopina hipoklorita predviđena je u dozi klornog ekvivalenta 30 mg/l) i njenim zadržavanjem u cijevi prema programu kontrole i osiguranja kvalitete ili zahtjevu sanitarnog inspektora. Nakon dezinfekcije klornu otopinu ispustiti i cijev isprati normalno kloriranom vodom koju određuje sanitarni inspektor. Dezinfekcija se smatra uspješno provedena pošto analizirani uzorak dade zadovoljavjuće rezultate.U cijeni su uračunate kontrole bakteriološke analize. </t>
  </si>
  <si>
    <t>Dobava i montaža plastičnih cijevi i fazonskih komada  za razvod tople i hladne sanitarne vode, uključivo učvrščenje obujmicama, te originalna izolacija u omotu iz proizvodnog programa. Stavkom obuhvatiti montažu nosača armatura na zidu. U metru dužnom montiranog cjevovoda uključiti fusiotherm metalne veze fitting-elemente s kromiranim navojnim umecima, te tri fusiotherm fitinga istog promjera. Sav rad i matrijal, te montažni i spojni pribor (npr. kao aquatherm - fusiotherm sustav vodovodne instalacije ili jednakovrijedan_______).</t>
  </si>
  <si>
    <t>Čelične pocinčane cijevi za razvod hladne vode (protupožarna voda)</t>
  </si>
  <si>
    <t>Dobava i montaža čeličnih pocinčanih cijevi i fazonskih komada za razvod hladne vode (protupožarna voda), uključivo učvrščenje obujmicama.</t>
  </si>
  <si>
    <t>Čelične pocinčane cijevi profila DN 50 mm</t>
  </si>
  <si>
    <t>Protočni plastični ventili DN 15 mm (1/2")</t>
  </si>
  <si>
    <t>Protočni plastični ventili DN 20 mm (3/4")</t>
  </si>
  <si>
    <t>Podni kupaonski PP slivnici 100x100 mm</t>
  </si>
  <si>
    <t>Podne rešetke 200x200 mm</t>
  </si>
  <si>
    <t>Dobava prijevoz i  montaža podnih slivnika sa horizontalnim izvodom DN 100 mm, te zatvaračem zadaha, veličine 200x200 mm kao HL, ACO ili jednakovrijedan___________________</t>
  </si>
  <si>
    <t>PVC cijevi DN 100 mm</t>
  </si>
  <si>
    <t>PVC cijevi DN 125 mm</t>
  </si>
  <si>
    <t>PVC cijevi DN 150 mm</t>
  </si>
  <si>
    <t>Dobava i montaža zidnog hidranta, crvene boje,  limeni ormarić dim. 700x780x250 mm,  sa ventilom 50 mm i crijevom profila 25 mm dužine 15 m i mlaznicom. U stavku je uključen sav spojni i ostali materijal potreban za ugradnju hidranta.</t>
  </si>
  <si>
    <t>Uređaj za povišenje tlaka - sanitarna voda</t>
  </si>
  <si>
    <t>Dobava, prijevoz i montaža uređaja za povišenje tlaka (hidroforskog uređaja) za potrebe sanitarne vode protoka Q = 0,67 lit/s, potrebnog tlaka od 2,60 bara na tlačnoj strani, kao Grundfos CMBE I-U-C-C-D-A AVBE. 
Ili jednakovrijedno _______________________</t>
  </si>
  <si>
    <t>Uređaj za povišenje tlaka - protupožarna voda</t>
  </si>
  <si>
    <t>Dobava, prijevoz i montaža uređaja za povišenje tlaka za potrebe protupožarne vode (unutarnja hidrantska mreža) protoka Q = 1,67 lit/s, potrebnog tlaka od 4,20 bara na tlačnoj strani, kao Grundfos HYDRO MPC-E 2 CRIE5-5.
Ili jednakovrijedno _______________________</t>
  </si>
  <si>
    <t>Lijevano željezne cijevi</t>
  </si>
  <si>
    <t>DN 120 mm</t>
  </si>
  <si>
    <t>Lijevano željezni čistač</t>
  </si>
  <si>
    <t>Izolacija cjevi odvodnje</t>
  </si>
  <si>
    <t xml:space="preserve">Stavka obuhvaća nabavu, dopremu i ugradnju izolaciju cjevi odvodnje vođenog pod stropom i dio vertikala min. 1,0 m od podgleda krova kamenom vunom debljine 5,0 cm i omotom limom.   </t>
  </si>
  <si>
    <t>Dobava i montaža vodolova (vertikalni izvod) od tvrde plastike, sa izoliranom stijenkom, "manžetom" za spajanje na temeljni sustav hidroizolacije, te plastičnom pokrovnom rešetkom, (kao ACO ili H-L 90 ili jednakovrijedan_________).</t>
  </si>
  <si>
    <t>DN 100 mm</t>
  </si>
  <si>
    <t>DN 125 mm</t>
  </si>
  <si>
    <t>Odzračne kape</t>
  </si>
  <si>
    <t>Nabava, prijevoz i montaža odzračnih kapa na kraju odvodnih vertikala</t>
  </si>
  <si>
    <t>Obračun po komadu odzračne kape.</t>
  </si>
  <si>
    <t>DN 150 mm</t>
  </si>
  <si>
    <t xml:space="preserve">Dobava i montaža baltik Wc školjke sa niskomontažnim plastičnim kotlićem,  Wc daskom od tvrde plastike (u prilagođenom obliku odabranom tipu Wc školjke),  držačem četke, držačem rollo papira (uzorak prema odabranom tipu školjke). Stavkom obuhvatiti izradu spoja na dovod i odvod (kutni ventili, gibljiva crijeva za kotlić, isplavne cijevi, vijke za školjku, gumeni podložak za Wc školjku i sl.). </t>
  </si>
  <si>
    <t>Dobava i montaža keramičkog umivaonika sa postoljem dim. umivaonika 60x50 cm, stojećom jednoručnom slavinom (u kvaliteti npr. Armal ili jednakovrijedan______), kutnim ventilima, niklanim sifonom, dozatorom tekučeg sapuna, držačem ručnika, zrcalom sa okvirom dim 60x60 cm i etažerom (sve u uzorku odabranog kompleta).</t>
  </si>
  <si>
    <t>Električni niskotlačni bojler</t>
  </si>
  <si>
    <t>EB 10 litara</t>
  </si>
  <si>
    <t>EB 15 litara</t>
  </si>
  <si>
    <t>Protupožarni aparat 12 JG</t>
  </si>
  <si>
    <t>Podrazumijeva nabavu, sav rad i dopremu cijevi te svog dodatnog materijala i pribora, istovar, privremeno odlaganje, skladištenje, polaganje cijevi, spuštanje u rov, ugradnju, spajanje  te ispitivanje prohodnosti nove EK..</t>
  </si>
  <si>
    <t>Dobava, ugradnja na nadstrešnicu te spajanje sigurnosne/protupanične svjetiljke za pojedinačno napajanje, 1x6W, IP65, kao tip Präzisa, Logica  autonomije 3h, sa priborom komplet ili jednakovrijedan tip kao____________</t>
  </si>
  <si>
    <t>Dobava, ugradnja, te spajanje sigurnosne/protupanične svjetiljke, LED 2,5W,  za pojedinačno napajanje s automatskim adresiranjem, prema DIN VDE 0108 i HRN EN 60598, Dio 2.22,  Präzisa Pluraluce ugradnanadgradna, simetrična,  3h,  komplet sa priborom, ili jednakovrijedno kao tip____________</t>
  </si>
  <si>
    <t>Razvodni ormar za napajanje potrošača policije</t>
  </si>
  <si>
    <r>
      <t>Kabel NHXH E30 3x1,5mm</t>
    </r>
    <r>
      <rPr>
        <vertAlign val="superscript"/>
        <sz val="10"/>
        <rFont val="Arial"/>
        <family val="2"/>
        <charset val="238"/>
      </rPr>
      <t>2</t>
    </r>
    <r>
      <rPr>
        <sz val="10"/>
        <rFont val="Arial"/>
        <family val="2"/>
        <charset val="238"/>
      </rPr>
      <t/>
    </r>
  </si>
  <si>
    <t>- dvostruka priključnica 230 V, N+PE, 16 A bijela</t>
  </si>
  <si>
    <t>Dobava, ugradnja, te spajanje sigurnosne/protupanične LED svjetiljke, 2,5w za pojedinačno napajanje s automatskim adresiranjem svjetiljke, prema DIN VDE 0108 i HRN EN 60598, Dio 2.22,  Präzisa Pluraluce ugradna simetrična,  3h,  komplet sa priborom, ili jednakovrijedni tip __________</t>
  </si>
  <si>
    <t>Dobava, ugradnja, te spajanje sigurnosne/protupanične LED svjetiljke,1,6/2,1W, za pojedinačno napajanje s automatskim adresiranjem svjetiljke, prema DIN VDE 0108 i HRN EN 60598, Dio 2.22,  Präzisa Dispos LED,  3h,  stropna ugradna, komplet sa priborom, ili jednakovrijedan tip___________</t>
  </si>
  <si>
    <t>Dobava, ugradnja, te spajanje sigurnosne/protupanične svjetiljke za pojedinačno napajanje s automatskim adresiranjem svjetiljke,prema DIN VDE 0108 i HRN EN 60598, Dio 2.22,  Präzisa Kubus LED,  3h,  stropna nadgradna, komplet sa priborom</t>
  </si>
  <si>
    <r>
      <t xml:space="preserve">Ispitivanje instalacije i uređaja sigurnosne i protupanične rasvjete, podešavanje parametara i puštanje u rad,  educiranje korisnika. </t>
    </r>
    <r>
      <rPr>
        <b/>
        <sz val="10"/>
        <rFont val="Arial"/>
        <family val="2"/>
        <charset val="238"/>
      </rPr>
      <t xml:space="preserve">Napomena: </t>
    </r>
    <r>
      <rPr>
        <sz val="10"/>
        <rFont val="Arial"/>
        <family val="2"/>
        <charset val="238"/>
      </rPr>
      <t xml:space="preserve"> Stavka se odnosi na svu panik rasvjetu GP-a.</t>
    </r>
  </si>
  <si>
    <t>Dobava i ugradnja UPS uređaja snage 15kVA/13,5kW, tip kao EATON-POWERWARE 9355/15, ili jednakovrijedno kao tip ____________________. Nominalna autonomija 10 minuta. Tehničke karakteristike prema sljedećem:</t>
  </si>
  <si>
    <t>Dobava, ugradnja, te spajanje sigurnosne/protupanične svjetiljke za pojedinačno napajanje s automatskim adresiranjem svjetiljke,prema DIN VDE 0108 i HRN EN 60598, Dio 2.22,  Präzisa Logica LED,  3h, ugradna/nadgradna, komplet sa priborom</t>
  </si>
  <si>
    <t xml:space="preserve">Iskop rova u materijalu "B" kategorije                      </t>
  </si>
  <si>
    <t>Podrazumijeva nabavu, sav rad i dopremu cijevi te svog dodatnog materijala i pribora, istovar, privremeno odlaganje, skladištenje, polaganje cijevi, spuštanje u rov, ugradnju, spajanje  te ispitivanje prohodnosti nove EKI..</t>
  </si>
  <si>
    <t xml:space="preserve">Rad obuhvaća nabavu i dopremu tipskog montažnog zdenca, njegovu ugradbu na pripremljenu podlogu, ili na postojeću trasu EKI, te sav rad i materijal potreban za potpunu ugradnju zdenca sa svim podešenjima prema ostalim elementima TK instalacija. </t>
  </si>
  <si>
    <t>Ugradnja zdenca MZ D2 (118x108x98cm)</t>
  </si>
  <si>
    <t>Telefonski kabel TK59 15x4x0,6mm za privod od postojećeg zdenca do ormarića ITO na objektu A, komplet sa spojnicom, obračun prema izvedenom stanju</t>
  </si>
  <si>
    <t>Svjetlovodni višemodni kabel 50/125µm, 126 niti, OM3 za privod od postojećeg zdenca do komunikacijskog ormara BD2</t>
  </si>
  <si>
    <t>Izrada kabelskih vodilica na antenskom stupu za prihvat kabelskih veza  u sastavu:</t>
  </si>
  <si>
    <t>Baterija kapaciteta 45 Ah</t>
  </si>
  <si>
    <t>Demontaža postojećih instalacija starog graničnog prelaza, uključivo:</t>
  </si>
  <si>
    <t>7.2.2.</t>
  </si>
  <si>
    <t>6.3.1.</t>
  </si>
  <si>
    <t>Ventilacija objekta za pregled vozila</t>
  </si>
  <si>
    <t>Dobava i ugradnja centrifugalnog ventilatora</t>
  </si>
  <si>
    <t>L=600 m3/h</t>
  </si>
  <si>
    <t>dp=1400Pa</t>
  </si>
  <si>
    <t>Ne=850W 50Hz 3ph</t>
  </si>
  <si>
    <t>Stup dužine 3,30 m</t>
  </si>
  <si>
    <t>Stup dužine 3,50 m</t>
  </si>
  <si>
    <t>Znakovi izričitih naredbi - pravilni osmerokut Ø 90 cm</t>
  </si>
  <si>
    <t>Znakovi obavijesti - 60x90 cm</t>
  </si>
  <si>
    <t>Dopunske ploče - 60x40 cm</t>
  </si>
  <si>
    <t>Upravljački paneli za 2 jednosmjerne i jednu reverzibilnu traku tip kao EK PSP2J1R ili jednakovrijedan______</t>
  </si>
  <si>
    <t>Strelica H20 dužine 5 m (bijele boje)</t>
  </si>
  <si>
    <t>Strelica H21 dužine 5 m (bijele boje)</t>
  </si>
  <si>
    <t>Dvostruka kombinirana razdjelna crta puna/isprekidana (1/1 m), ukupne širine 40 cm (bijele boje) - H07</t>
  </si>
  <si>
    <t xml:space="preserve">Stavka obuhvaća nabavu, dopremu i ugradnju kosog početnog elementa s polukružnim završetkom ukopanim u zemlju i zaštićenim premazom na bazi smole. Svi  elementi  izrađeni  su  od  čelika  kvalitete  S235JR  prema  HRN EN 10025  i  zaštićeni  protiv  korozije  postupkom  vrućeg  cinčanja  debljine  cinka  min. 70 μm prema  HRN EN 1461. Vijci  za  pričvršćivanje  elemenata  se  izrađuju  prema  specifikaciji  iz  certifikacijske  dokumentacije  za  klasu  H1. </t>
  </si>
  <si>
    <t>Pokretni semaforski uređaj za privremenu regulaciju prometa.</t>
  </si>
  <si>
    <t>Puna razdjelna crta širine 15 cm (žute boje) - H01</t>
  </si>
  <si>
    <t>Puna rubna crta širine 15 cm (žute boje) - H01</t>
  </si>
  <si>
    <t>Izrada betonskog trapeznog kanala u monolitnoj izvedbi</t>
  </si>
  <si>
    <t>Podrazumijeva sav prijevoz, materijal i rad na iskopu, izradi podloge, betoniranju i njezi betona, dopremu i ugradnju  kanalica te svih sastavnih dijelova i materijala potrebnih za potpunu izradu kanala. Kanal se izvodi od betona klase C 20/25 na podlozi od pijeska 0-4 mm. Stavkom je obuhvaćen sav potrebni rad i materijal te pribor i alat za izradu građevine uključujući podlogu od pijeska.</t>
  </si>
  <si>
    <t>Obračun po m¹ izvedenog kanala.</t>
  </si>
  <si>
    <t>PEHD cijevi DN 400 mm, SN 8</t>
  </si>
  <si>
    <t>dimenzija Ø60 cm nosivosti 250kN - PLINOTIJESNI!</t>
  </si>
  <si>
    <t>PEHD okna DN 800 mm - kaskadna</t>
  </si>
  <si>
    <t>Izrada uljevne građevine</t>
  </si>
  <si>
    <t>Obračun po kom izrađene uljevne građevine</t>
  </si>
  <si>
    <t>19.1.</t>
  </si>
  <si>
    <t>Kuglasni protočni ventili</t>
  </si>
  <si>
    <t>Dobava i montaža mjedenih kuglastih slobodno protočnih ventila.</t>
  </si>
  <si>
    <t>Plastični protočni ventili - za usidrenje sa kapom</t>
  </si>
  <si>
    <t>Kuglasni protočni ventili DN 25 mm (1")</t>
  </si>
  <si>
    <t>Kuglasni protočni ventili DN 50 mm (2")</t>
  </si>
  <si>
    <t>(OTU II st.2.04)</t>
  </si>
  <si>
    <r>
      <t>Obračunava se po m</t>
    </r>
    <r>
      <rPr>
        <vertAlign val="superscript"/>
        <sz val="10"/>
        <rFont val="Arial"/>
        <family val="2"/>
        <charset val="238"/>
      </rPr>
      <t>3</t>
    </r>
    <r>
      <rPr>
        <sz val="10"/>
        <rFont val="Arial"/>
        <family val="2"/>
        <charset val="238"/>
      </rPr>
      <t xml:space="preserve"> iskopanog tla u sraslom stanju.</t>
    </r>
  </si>
  <si>
    <t>Zatrpavanje temelja materijalom iz iskopa</t>
  </si>
  <si>
    <t xml:space="preserve">Podložni sloj od drobljenog kamenog materijala      </t>
  </si>
  <si>
    <t>Obuhvaća pripremu podloge, nabavu sitnijeg drobljenog kamenog materijala, prijevoz i ugradnju. Materijal se ugrađuje ispod AB ploče.</t>
  </si>
  <si>
    <t>Obračun po m³ ugrađenog posložnog sloja.</t>
  </si>
  <si>
    <t xml:space="preserve">Podložni sloj od betona C12/15                   </t>
  </si>
  <si>
    <t>Obuhvaća pripremu podloge, nabavu materijala, prijevoz, ugradnji te njegu sloja.</t>
  </si>
  <si>
    <t>Obračun po m³ podložnog sloja</t>
  </si>
  <si>
    <t>AB temelji (beton C 25/30)</t>
  </si>
  <si>
    <t>(OTU II st.7-01.4.1)</t>
  </si>
  <si>
    <t>AB temeljne i vezne trake (beton C 25/30)</t>
  </si>
  <si>
    <t>AB temeljna podna ploča (beton C 25/30)</t>
  </si>
  <si>
    <t xml:space="preserve">Ploča na tlu debljine 16 cm. Podrazumijeva sav rad i materijal, sve prijevoze i prijenose, rad na izradi, ugradnji i njezi betona, te eventualno crpljenje vode. Nabava, prijevoz i rad s oplatom uključeni su u stavku. Armatura se obračunava posebno. </t>
  </si>
  <si>
    <t>Armiranobetonski zid d=40 cm (beton C 25/30)</t>
  </si>
  <si>
    <t>Čelik za armiranje B500B</t>
  </si>
  <si>
    <t>(OTU IV st.7-01.5.)</t>
  </si>
  <si>
    <t xml:space="preserve">Podrazumijeva nabavu i dopremu armature, te svog pomoćnog materijala, skladištenje, rezanje, savijanje, ukupan rad na izradi, dopremi i ugradnji armature. </t>
  </si>
  <si>
    <t>Stavka obuhvaća dobavu i izradu unutarnje obloge pročeljnog zida gipskartonskim pločama debljine 12,5 mm u dva sloja na podkonstrukciji i ispune od kamene vune debljine 5 cm  (toplinska provodljivost 0,04 W/mK) i PE folije polagane s prekolopom, unutar podkonstrukcije. Zidne pregrade se izvode od betonske ploče do nosive konstrukcije krova. Preostale šupljine zapuniti pur pjenom. Stavkom je obuhvaćen sav rad te pričvrsni materijal potreban za kompletnu izvedbu obloge zida.</t>
  </si>
  <si>
    <t>Vrata svijetle veličine otvora min 100x205 cm (zidarski otvor veličine 110x210 cm, zid d=10 cm cm) POZ 12</t>
  </si>
  <si>
    <t xml:space="preserve">Dobava i montaža punih protupožarnih vratiju EI90-C  na prostorijama požarnih sektora. Čelični element vrata s trostranim debelim utorom, 64 mm debljina krila vrata, oblijepljena po cijeloj površini, samozatvarajuća pomoću opružne šarke, konstrukcijska šarka na kugličnim ležajima, podesiva po visini, zaštita od dima s brtvilom na podu koja se može spustiti ili s udarnim pragom. Ova vrata ujedno moraju zadovoljiti traženu zvučnu izolaciju- specijalna zvučna klasa (prema klasifikaciji iz točke 3.3. norme HRN U.J6.201),  zvučna izolacija od min Rw = 36 dB. Vrata su metalna , s dvostrukom oblogom, po potrebi s kontrolnim oknima sa specijalnim staklom pojačane debljine, učvršćena u najmanje tri točke sa svake strane, s pragom i specijalnim okovom.
</t>
  </si>
  <si>
    <t>Ventilacija objekta za pregled vozila UKUPNO:</t>
  </si>
  <si>
    <t>PRISTUPNA PROMETNICA I POTPORNI ZID</t>
  </si>
  <si>
    <t>Odabrana su sidra promjera 30/11 mm, kvalitete čelika St 580/720.  Duljine sidara su 8, 6 i 4 m.  U cijenu uključena, nabava, doprema, ubušenje pod kutom od 10° (dijelom kroz sipar,a dijelom kroz siparišnu i vapnenačku breču), priprema sidara, ugradnja s potrebnim priborom, nabava, doprema kompozitnih materijala i izrada injekcione smjese, prethodna laboratorijska ispitivanja injekcijske smjese te injektiranje. Također uključena izrada podložnih pločica 150*150*15 mm. Sidra su projektirana kao trajna konstrukcija te je u cijenu potrebno uključiti sve elemente antikorozivne zaštite. Duljina sidara je 4 m - 28 kom.,  5 m - 25 kom.,  6 m - 7 kom - ukupno 60 kom.</t>
  </si>
  <si>
    <t>Odabrana su sidra promjera 40/20 mm, kvalitete čelika St 590/740. Duljine sidara su 8, 7 i 6 m. U cijenu uključena, nabava, doprema, bušenje pod kutem od 10° (dijelom kroz sipar,a dijelom kroz siparišnu i vapnenačku breču), priprema sidara, ugradnja s potrebnim priborom, nabava, doprema kompozitnih materijala i izrada injekcione smjese, prethodna laboratorijska ispitivanja injekcijske smjese te injektiranje. Također uključena izrada podložnih pločica 250*250*15 mm. Sidra su projektirana kao trajna konstrukcija te je u cijenu potrebno uključiti sve elemente antikorozivne zaštite. Duljina sidara je 5 m - 49 kom., 7 m - 48 kom.,  9 m - 17 kom.,  - ukupno 114 kom.</t>
  </si>
  <si>
    <t>Izrada podložnog betona C 16/20</t>
  </si>
  <si>
    <t xml:space="preserve">Podrazumijeva strojno bušenje, sav rad, materijal i opremu, sve prijevoze i prijenose, rad na izradi i ugradnji betona, eventualno crpljenje vode i obradu glave pilota za spoj s naglavnicom, te sva potrebna zavarivanja. Armatura se obračunava posebno. Predviđa se izvedba 160 pilota,  promjera φ 60 cm, dužine pilota j 6,0 m, beton je  klase C35/45, XC2, S4, D16. </t>
  </si>
  <si>
    <t>Stavka obuhvaća nabavu, dopremu  i ugradnju svog materijala potrebnog za ugradnju procjednica. Procjednice su PVC cijevi Φ 50 mm, duljine jednake širini zida.</t>
  </si>
  <si>
    <t>Obračun po m3 ugrađene gline.</t>
  </si>
  <si>
    <t>(OTU II st. 4-02.6.)</t>
  </si>
  <si>
    <t xml:space="preserve">Obračun po m3. </t>
  </si>
  <si>
    <t>Nabava, doprema i ugradnja drenažnog zasipa iza zida.</t>
  </si>
  <si>
    <t>Izvedba zasipa iza zida</t>
  </si>
  <si>
    <t>(OTU II st. 2-13.)</t>
  </si>
  <si>
    <t>Izvedba glinenog čepa</t>
  </si>
  <si>
    <t>AB bušeni piloti Ø60 cm (C 35/45)</t>
  </si>
  <si>
    <t>Kontrolno prenaprezanje sidara</t>
  </si>
  <si>
    <t>Prednaprezanje se vrši u skladu sa standardom EN 1537 prema metodi 2 u zoni TIPa 1 (St 1660/1860 Mpa) i u zoni TIPa 3 (St 950/1050). Stavka ukljućuje izradu završnog izvještaja sa interpretacijom radnih dijagrama sile i pomaka i određivanje stvarne duljine slobodne dionice.</t>
  </si>
  <si>
    <t>38.</t>
  </si>
  <si>
    <t>39.</t>
  </si>
  <si>
    <t>40.</t>
  </si>
  <si>
    <t>Rasvjetni stup kao tip KORS 2B-1200-3, ojačana izvedba radi montaže konzola za 6 reflektora,  (DALEKOVOD) ili jednakovrijedan ________</t>
  </si>
  <si>
    <t>Podrazumijeva sav rad i materijal, sve prijevoze i prijenose, rad na izradi, ugradnji i njezi betona, te eventualno crpljenje vode. Nabava, prijevoz i rad s oplatom uključeni su u stavku. Armatura se obračunava posebno. Ugrađuje se beton klase C35/45, XS1, S3, D32.</t>
  </si>
  <si>
    <t>(OTU IV st.7-01.4.4)</t>
  </si>
  <si>
    <t>Podrazumijeva sav rad i materijal, sve prijevoze i prijenose, rad na izradi, ugradnji i njezi betona. Nabava, prijevoz i rad s oplatom i skelom uključeni su u stavku. Armatura se obračunava posebno. Ugrađuje se beton klase C35/45, XS1, S3, D32.</t>
  </si>
  <si>
    <t>Podrazumijeva sav rad i materijal, sve prijevoze i prijenose, rad na izradi, ugradnji i njezi betona. Nabava, prijevoz i rad s oplatom i skelom uključeni su u stavku. Stavka uključuje kampadni rad. Armatura se obračunava posebno.  Dimenzije vertikalne grede su 60 x 110 cm, beton je klase C35/45, XS1, S3, D32.</t>
  </si>
  <si>
    <t>20.1.</t>
  </si>
  <si>
    <t>Nabava, doprema i ugradnja glinenog čepa od visoko plastične gline.</t>
  </si>
  <si>
    <t>19.2.</t>
  </si>
  <si>
    <t>26.1.</t>
  </si>
  <si>
    <t>26.2.</t>
  </si>
  <si>
    <t>35.1.</t>
  </si>
  <si>
    <t>35.2.</t>
  </si>
  <si>
    <t>35.3.</t>
  </si>
  <si>
    <t>35.4.</t>
  </si>
  <si>
    <t>35.5.</t>
  </si>
  <si>
    <t>35.6.</t>
  </si>
  <si>
    <t>20.2.</t>
  </si>
  <si>
    <t>Habajući sloj AC 11 surf 50/70 AG4 M4, d = 4 cm</t>
  </si>
  <si>
    <t>Osiguranje i nazočnost predstavnika HT-a u vrijeme radova preslaganja instalacija i spajanja postojeće i nove trase EK, kao i u slučajevima izvedbe radova prekapanja po postojećim trasama.</t>
  </si>
  <si>
    <t>Dobava i montaža poda konstrukcije kontrolne kućice. Kontrolna kućica je dimenzija 240x250x312 cm. Stavkom je obuhvaćena kompletna kućica uključujući radne skele, brtvljenje trajnoelastičnim kitom, sav spojni i montažni pribor te izradu radioničke dokumentacije. Kontrolnu kućicu treba izvesti kao montažni kiosk, u  radionici kompletirati (sve osim završne obloge poda) i takvu dopremiti na gradilište.</t>
  </si>
  <si>
    <t>Podna konstrukcija je iz antikorozivno zaštićenih čeličnih profila. Okvir poda je iz kvadratnih cijevi 120/80/4 mm, ispuna 80/100/4 mm i 60/40/4 mm. Svi spojevi su vareni.</t>
  </si>
  <si>
    <t xml:space="preserve">Čišćenje konstrukcije predviđa se do stupnja čistoće SA 2,5 te radioničkim nanošenjem 2x temeljna premaza. Nakon montaže i popravaka oštećenja prvog temeljnog premaza, predviđa se nanošenje drugog temeljnog premaza u debljini min 30 μ. </t>
  </si>
  <si>
    <t>Završni premaz čelične konstrukcije je kobitom. Prilikom pripreme površina i tehnologije nanošenja pojedinih slojeva zaštite od korozije treba se u svemu pridržavati uputa proizvođača odabranog sustava zaštite, a sve pod nadzorom i kontrolom stručne organizacije. U stavku je uračunata i izrada otvora u podu dimenzija 50x50 cm za prolaz instalacija.</t>
  </si>
  <si>
    <t>Podnice kučice su od pocinčanog čeličnog lima debljine 1,5 mm. Lim se postavlja na okvir poda i služi kao nosiva podloga za toplinsku izolaciju. U cijenu uključiti završnu antikorozivnu zaštitu kobitom sa vanjske strane, sve brtve, te uzeti u obzir otežavajući rad prilikom montaže, izrezivanja, brtvljenja i spajanja</t>
  </si>
  <si>
    <t xml:space="preserve">Izrada, dobava i montaža ostakljene vanjske stijene kućice, ukupne veličine 250 x 312 cm. Stijena je iz al profila sa prekinutim toplinskim mostom i ispunom od al sendvič panela sa ispunom puliuretanom debljine 10 cm RAL 9002, a sa vanjske strane obložena al plastificiranim limom debljine 2 mm u boji RAL 5015. Vertikalni rubovi i horizontalni spoj sa krovom su zaobljeni r=5 cm.  </t>
  </si>
  <si>
    <t>Izrada, dobava i montaža fiksno ostakljene vanjske stijene kućice sa jednokrilnim zaokretnim djelomično ostaklenim vratima i dva klizna prozora. Ukupna veličina stijene 240 x 312 cm, od toga vrata 90 x 225 cm i dva klizna prozora (klizno prema gore) dimenzija 58 x 76 cm. Stijena je iz al profila sa prekinutim toplinskim mostom i ispunom od al sendvič panela sa ispunom puliuretanom debljie 10 cm, RAL 9002, sa vanjske strane obložena al plastificiranim limom debljine 2 mm u boji prema RAL 5015. Vertikalni rubovi i horizontalni spoj sa krovom su zaobljeni r=5 cm. Ostakljenje je fiksno, kaljenim izo staklom u low-e izvedbi, debljine 6+16+6 mm. Puni dio vratnog krila je al panela min debljine 4 cm s vanjske strane obložen al limom 2 mm kao i ostale pune plohe RAL 5015. U donjem dijelu vratiju narapviti ventilacijsku rešetku.</t>
  </si>
  <si>
    <t xml:space="preserve">Izrada, dobava i montaža krova kućice od al krovnih panela ispunjenih poliuretanom debljine 12 cm, RAL 9002. U stavku uključeni sav materijal, brtvljenja i rad. Spoj vertikalne stijenke sa krovom izvesti zaobljeno r=5 cm. </t>
  </si>
  <si>
    <t xml:space="preserve">Dobava i ugradba čepičaste gume koju se fiksira za podlogu. Dimenzija obloge 240 x 120 cm.  </t>
  </si>
  <si>
    <t xml:space="preserve">Podnice kučice su od pocinčanog čeličnog lima debljine 1,5 mm. Lim se postavlja na okvir poda i služi kao nosiva podloga za toplinsku izolaciju. U cijenu uključiti završnu antikorozivnu zaštitu kobitom sa vanjske strane, sve brtve, te uzeti u obzir otežavajući rad prilikom montaže, izrezivanja, brtvljenja i spajanja. </t>
  </si>
  <si>
    <t>Dobava i ugradnja podne obloge na prethodno pripremljenu podlogu prema uputi proizvođača. Podna obloga je od industrijskog PVC poda u trakama debljine 2mm. Prije postave podne obloge prekontrolirati podnu površinu. Podloga mora biti suha, čvrsta i ravna. Unutar podne plohe ostaviti otvor veličine 50x50 cm za dovod instalacija na mjestu dovoda instalacija ispod kabine. Poklopac otvora izvesti završno kao i obloga poda. Okvir otvora i poklopca je od inox profila s upuštenom ručicom za podizanje.  U stavku uključiti sav materijal i rad pod otežanim uvjetima, te kutne pokrivne al letvice srebrne boje, visine 6 cm. Boja prema odabiru investitora.</t>
  </si>
  <si>
    <t xml:space="preserve">Izrada, dobava i montaža ostakljene vanjske stijene kućice, ukupne veličine 250 x 312 cm. Stijena je iz al profila sa prekinutim toplinskim mostom i ispunom od al sendvič panela sa ispunom puliuretanom debljine 10 cm,  RAL 9002, a sa vanjske strane obložena al plastificiranim limom debljine 2 mm u boji RAL 5015. Vertikalni rubovi i horizontalni spoj sa krovom su zaobljeni r=5 cm.  </t>
  </si>
  <si>
    <t>Izrada, dobava i montaža fiksno ostakljene vanjske stijene kućice sa jednokrilnim zaokretnim djelomično ostakljenim vratima. Ukupna veličina stijene 240 x 312 cm, od toga vrata 90 x 225 cm. Prozori su fiksni. Stijena je iz al profila sa prekinutim toplinskim mostom i ispunom od al sendvič panela sa ispunom puliuretanom debljie 10 cm, u boji prema RAL 9002, sa vanjske strane obložena al plastificiranim limom debljine 2 mm u boji prema RAL 5015. Vertikalni rubovi i horizontalni spoj sa krovom su zaobljeni r=5 cm. Ostakljenje je fiksno, kaljenim izo staklom u low-e izvedbi, debljine 6+16+6 mm. Puni dio vratnog krila je al panela min debljine 4 cm s vanjske strane obložen al limom 2 mm kao i ostale pune plohe RAL 5015. U donjem dijelu vratiju narapviti ventilacijsku rešetku.</t>
  </si>
  <si>
    <t xml:space="preserve">Dobava i ugradba čepičaste gume koju se fiksira za podlogu. Dimenzija obloge 240 x 120 cm. </t>
  </si>
  <si>
    <t>Predviđa se ugradnja 5 kontrolna okana  i 3 izljevnih okana kružnog presjeka Æ 80 cm, dubine 2.5-8.0 m prema detaljima iz projekta. Stavkom se obračunava sabijanje i uređenje podloge, izvedba podloge (temelja) prema uputi proizvođača i izrada priključaka prema projektu,  nabava i doprema svih sastavnih dijelova revizijskog okna, ugradnja dijelova prema zadanoj shemi projektanta ili izvođača, uključivo obrade sljubnica. U cijenu izvedbe revizijskog okna od montažnih elemenata, uključena je izvedba kinete, ugradnja stupaljki, izvedba ležaja ili okvira poklopca, uklanjanje oplate i čišćenje okoliša od otpada nastalog tijekom izvedbe revizijskog okna.</t>
  </si>
  <si>
    <t>Pristupna prometnica i potporni zid UKUPNO:</t>
  </si>
  <si>
    <t>Perforirani profilirani aluminijski lim  podgleda nadstrešnice</t>
  </si>
  <si>
    <t>Stavka obuhvaća dobavu i ugradnju perforiranog profiliranog lima 50 na podgledu nadstrešnice. U cijenu je uključen sav spojni i pričvrsni materijal potreban za ugradnju lima uključivo s ukrajanjem elemenata instalacija, revizijskim otvorima i nosačima za ugradnju obloge.</t>
  </si>
  <si>
    <t>Bitumenska hidrozolacijska traka  s uloškom od staklene tkanine kao dvostruka  (d=0,8 cm) sa hladnim bitumenskim premazom tipa kao RESITOL</t>
  </si>
  <si>
    <t xml:space="preserve">Termoizolacijske ploče od elastificiranog polistirena (EPS) d=2 cm, toplinska provodljivost 0,042 W/mK, tlačna čvrstoća &gt; 100 kPa. Stavka uključuje i izvedbu vertikalnij EPS TRAKA na svim spojevima sa zidovima, oko proboja instalacija i pragova, traka se izvodi oko 2cm iznad završne podne obloge i obrezuje nakon izvedbe stavke. </t>
  </si>
  <si>
    <t>Polietilenska folija d=0.02 cm, sa preklopima 30cm i 2-3cm iznad razine poda, obračun prema površini poda.</t>
  </si>
  <si>
    <t>Cementni estrih armiran vlakancima ili poc.mrežicom d=6 cm. mikrobeton čvrstoće na tlak minimalno 30 N/mm2, čvrstoće na savijanje 4 N/mm2 i tvrdoće 60 N/mm2. Uključena izrada komplet razdjelnica debljine3mm majveće površine 25 m2 kao i uz pragove, uz sjecišta zidova, prodore i sl. Prije polaganja estriha vlaga ne smije biti veća od 2% iu omjerima mase. Obračun po m2 izvedenog poda.</t>
  </si>
  <si>
    <t>Završna sokl žbuka d=0,2 cm</t>
  </si>
  <si>
    <t>Ploče od ekstrudirane polistirenske pjene (XPS) d=10 cm, toplinska provodljivost 0,03 W/mK, tlačna čvrstoća &gt; 300 kPa. Završna obrada sokl žbukom tipa TERAPLAST.</t>
  </si>
  <si>
    <t>Stavka obuhvaća dobavu i polaganje gres keramičkih pločica na podove uključujući potrebna ljepila i mase za fugiranje te sav ostali rad i materijal potreban za kompletnu ugradnju pločica. Sve pločice I. klase, razred protukliznosti R10. Stavka uključuje i pripremu podloge i impregniranje, u sve izvesti prema preporuci proizvođača.</t>
  </si>
  <si>
    <t>Stavka obuhvaća dobavu i polaganje gres keramičkih pločica na zidove uključujući potrebna ljepila i mase za fugiranje te sav ostali rad i materijal potreban za kompletnu ugradnju pločica. Sve pločice I. klase.  Stavka uključuje i pripremu podloge i impregniranje, u sve izvesti prema preporuci proizvođača.</t>
  </si>
  <si>
    <t>Stavka obuhvaća dobavu i montažu gipskartonskih protupožarnih pregradnih zidova koji se sastoje od podkonstrukcije (sustav nosivih limenih jednodijelnih stupova), dvostruke oplate gipskartonskih protupožarnih ploča i ispune od kamene vune debljine 8 cm gustoće 30kg/m3  (toplinska provodljivost 0,04 W/mK) i slojem zraka unutar podkonstrukcije - tip kao Knauf 131 protupožarni zid A2 s jednostrukom metalnom podkonstrukcijom, obostrano dvoslojno/troslojno oblaganje + pocinčani lim ili jednakovrijedan ____________. Zidne pregrade se izvode od betonske ploče do nosive konstrukcije krova. Preostale šupljine zapuniti pur pjenom. Stavkom je obuhvaćen sav rad te pričvrsni materijal potreban za kompletnu izvedbu zida.Uključiti i ojačanja za ugradbu otvora, te sva rezanja i brtvljenja  prodora instalacija i spojeva sa drugim elementima.</t>
  </si>
  <si>
    <t>Stavka obuhvaća dobavu i montažu gipskartonskih pregradnih zidova koji se sastoje od podkonstrukcije (sustav nosivih limenih jednodijelnih stupova), dvostruke oplate impregniranih gipskartonskih ploča debljine 12,5 mm (GKBI) i ispune od kamene vune debljine 5 cm gustoće 30kg/m3(toplinska provodljivost 0,04W/mK) i slojem zraka unutar podkonstrukcije -  tip kao Knauf  ploče H2 s vanjske površine zida ili jednakovrijedan ____________. Zidne pregrade se izvode od betonske ploče do nosive konstrukcije krova. Preostale šupljine zapuniti pur pjenom. Stavkom je obuhvaćen sav rad te pričvrsni materijal potreban za kompletnu izvedbu zida. Uključiti i ojačanja za ugradbu otvora, te sva rezanja i brtvljenja  prodora instalacija i spojeva sa drugim elementima.</t>
  </si>
  <si>
    <t>Stavka obuhvaća dobavu i montažu impregniranih gipskartonskih pregradnih zidova (instalacijski zidovi) koji se sastoje od podkonstrukcije (sustav nosivih limenih jednodijelnih stupova), dvostruke oplate gipskartonskih ploča debljine 12,5 mm (GKB) i ispune od kamene vune debljine 5 cm gustoće 30kg/m3 (toplinska provodljivost 0,04 W/mK) i slojem zraka unutar podkonstrukcije - tip kao Knauf  131 ili jednakovrijedan ____________. Zidne pregrade se izvode od betonske ploče do nosive konstrukcije krova. Preostale šupljine zapuniti pur pjenom. Stavkom je obuhvaćen sav rad te pričvrsni materijal potreban za kompletnu izvedbu zida.Uključiti i ojačanja za ugradbu otvora, te sva rezanja i brtvljenja  prodora instalacija i spojeva sa drugim elementima.</t>
  </si>
  <si>
    <t>Stavka obuhvaća dobavu i montažu gipskartonskih pregradnih zidova koji se sastoje od podkonstrukcije (sustav nosivih limenih jednodijelnih stupova), dvostruke oplate gipskartonskih ploča debljine 12,5 mm (GKB) i ispune od kamene vune debljine 5 cm, gustoće 30kg/m3 (toplinska provodljivost 0,04.W/mK) i slojem zraka unutar podkonstrukcije. Zidne pregrade se izvode od betonske ploče do nosive konstrukcije krova. Preostale šupljine zapuniti pur pjenom. Stavkom je obuhvaćen sav rad te pričvrsni materijal potreban za kompletnu izvedbu zida. Uključiti i ojačanja za ugradbu otvora, te sva rezanja i brtvljenja  prodora instalacija i spojeva sa drugim elementima.</t>
  </si>
  <si>
    <t>Stavka obuhvaća dobavu i montažu gipskartonskih protupožarnih pregradnih zidova koji se sastoje od podkonstrukcije (sustav nosivih limenih jednodijelnih stupova), dvostruke oplate gipskartonskih protupožarnih ploča i ispune od kamene vune debljine 8 cm  (toplinska provodljivost 0,04 W/mK) i slojem zraka unutar podkonstrukcije - tip kao Knauf 131 protupožarni zid A2 s jednostrukom metalnom podkonstrukcijom, obostrano dvoslojno/troslojno oblaganje + pocinčani lim ili jednakovrijedan ____________. Zidne pregrade se izvode od betonske ploče do nosive konstrukcije krova. Preostale šupljine zapuniti pur pjenom. Stavkom je obuhvaćen sav rad te pričvrsni materijal potreban za kompletnu izvedbu zida. Uključiti i ojačanja za ugradbu otvora, te sva rezanja i brtvljenja  prodora instalacija i spojeva sa drugim elementima.</t>
  </si>
  <si>
    <t>Protupožarni revizijski poklopac (60min) dimenzija 40x40 cm</t>
  </si>
  <si>
    <t>Pocinčane čelične penjalice sa leđobranom h=4,02 m</t>
  </si>
  <si>
    <t>Zaključci krova - obloga atika TPO/PVC folijom.</t>
  </si>
  <si>
    <t>Pocinčane čelične penjalice  h=2 m</t>
  </si>
  <si>
    <t>Stavka obuhvaća dobavu i ugradnju pocinčanih čeličnih penjalica za spuštanje u jamu za pregled vozila, i  antikorozivnu zaštitu istih. U cijeni je uključen sav spojni i sidreni materijal potreban za kompletnu ugradnju penjalica.</t>
  </si>
  <si>
    <t>Ugradnja krove TPO / PVC membrane (sintetičke folije) ojačane poliesterskom mrežom,  visoke stabilnosti   -  debljine 1,8mm.  Sustav  krovne folije, linijski pričvršćene, ukljućivo s oblaganjem nadozida atike. Minimalne reakcije na požar Broof (t1), postojane na UV, otpornost na starenje, korijene, mikroorganizme, fleksibilnost na niskim temperaturama, otpornost na pucanje obradivost i zavarivost, paropropusnost i samogasivost, uključivo sa svim potrebnim odzrakama, spojnim elementima, elementima za izradu proboja izolacije, nosačima instalacija i izvedbom oluka i havarijskih preljeva. Sve izvesti prema preporuci proizvođača. Stavka uključuje i i zradu hodnih trakaza reviziju odvoda i strojarske opreme na krovu. Obračun prema stvarnoj površini krovne plohe (bez nadozida i preklopa)</t>
  </si>
  <si>
    <t xml:space="preserve">Izrada, dobava i ugradnja ostakljene stijene sa kliznim šalter prozorom i šalter pultom, izrađeno iz plastificiranih alu profila .  U cijenu je uključen sav spojni i pričvrsni materijal potreban za kompletnu ugradnju vrata. Ostakljenje je kaljenim staklom d  8 mm. Boja plastificiranih alu profila mora biti usklađena sa vanjskom fasadom te odobrena od strane investitora.
</t>
  </si>
  <si>
    <t>dimenzija 120x130</t>
  </si>
  <si>
    <t>Izrada, dobava i ugradnja ostakljene stijene sa kliznim šalter prozorom i šalter pultom, izrađeno iz plastificiranih alu profila.  U cijenu je uključen sav spojni i pričvrsni materijal potreban za kompletnu ugradnju vrata. Ostakljenje je kaljenim staklom d  8 mm. Boja plastificiranih alu profila mora biti usklađena sa vanjskom fasadom te odobrena od strane investitora.</t>
  </si>
  <si>
    <t>dimenzija 180x130</t>
  </si>
  <si>
    <t xml:space="preserve">Izrada, dobava i ugradnja jednokrilnog zaokretno otklopnog aluminijskog prozora iz plastificiranih profila prekinutog toplinskog mosta.  U cijenu je uključen sav spojni i pričvrsni materijal potreban za kompletnu ugradnju prozora. U jediničnoj cijeni uključena vanjska i unutarnja limena plastificirana klupčica. Ostakljenje je IZO staklom.S unutarnje strane zaljepljena neprozirna folija.  Boja plastificiranih alu profila i klupčica mora biti usklađena sa vanjskom fasadom te odobrena od strane investitora. Prozor mora zadovoljiti slijedeće parametre toplinske provodljivosti:
Uw=1,22 W/m2K
Ug=.1,1 W/m2K
Uf=1,5 W/m2K
</t>
  </si>
  <si>
    <t>dimenzija 65x130</t>
  </si>
  <si>
    <t>dimenzija 55x130</t>
  </si>
  <si>
    <t xml:space="preserve">Izrada, dobava i ugradnja dvokrilnog zaokretno otklopnog alu minijskog prozora iz plastificiranih profila prekinutog toplinskog mosta.  Između dva krila prozora je nosivi čelični stup, koji treba obući izvana i iznutra aluminijskom plastificiranom oblogom istovjetnom profilima prozora. U cijenu je uključen sav spojni i pričvrsni materijal potreban za kompletnu ugradnju prozora. U jediničnoj cijeni uključena vanjska i unutarnja limena plastificirana klupčica. Ostakljenje je IZO staklom. Boja plastificiranih alu profila i klupčica mora biti usklađena sa vanjskom fasadom te odobrena od strane investitora. Prozor mora zadovoljiti slijedeće parametre toplinske provodljivosti:
Uw=1,22 W/m2K
Ug=.1,1 W/m2K
Uf=1,5 W/m2K
</t>
  </si>
  <si>
    <t>dimenzija 135x130</t>
  </si>
  <si>
    <t xml:space="preserve">Izrada, dobava i ugradnja dvokrilnog zaokretno otklopnog aluminijskog prozora iz plastificiranih profila prekinutog toplinskog mosta. U cijenu je uključen sav spojni i pričvrsni materijal potreban za kompletnu ugradnju prozora. U jediničnoj cijeni uključena vanjska i unutarnja limena plastificirana klupčica. Ostakljenje je IZO staklom. Boja plastificiranih alu profila i klupčica mora biti usklađena sa vanjskom fasadom te odobrena od strane investitora. Prozor mora zadovoljiti slijedeće parametre toplinske provodljivosti:
Uw=1,22 W/m2K
Ug=.1,1 W/m2K
Uf=1,5 W/m2K
</t>
  </si>
  <si>
    <t>dimenzija 145x130</t>
  </si>
  <si>
    <t xml:space="preserve">Izrada, dobava i ugradnja ulaznih zaokretnih ostakljenih aluminijskih vrata iz plastificiranih profila prekinutog toplinskog mosta.  U cijenu je uključen sav spojni i pričvrsni materijal potreban za kompletnu ugradnju vrata. Ostakljenje je IZO staklom. Na vrata potrebno ugraditi panik letvu za otvaranje s unutarnje strane. Boja plastificiranih alu profila mora biti usklađena sa vanjskom fasadom te odobrena od strane investitora. Prozor mora zadovoljiti slijedeće parametre toplinske provodljivosti:
Uw=1,22 W/m2K
Ug=.1,1 W/m2K
Uf=1,5 W/m2K
</t>
  </si>
  <si>
    <t xml:space="preserve">Izrada, dobava i ugradnja dvokrilnog zaokretno otklopnog alu minijskog prozora iz plastificiranih profila prekinutog toplinskog mosta. Prozor ima jedno fiksno i jedno otklopno zaokretno krilo. U stavku uključiti i oblogu ugaonog stupa s vanjske i unutarnje strane, s materijalom istovjetnom onom prozorskim okvirima, zajedno s topl. izolacijom.  U cijenu je uključen sav spojni i pričvrsni materijal potreban za kompletnu ugradnju prozora. U jediničnoj cijeni uključena vanjska i unutarnja limena plastificirana klupčica. Ostakljenje je IZO staklom. Boja plastificiranih alu profila i klupčica mora biti usklađena sa vanjskom fasadom te odobrena od strane investitora. Prozor mora zadovoljiti slijedeće parametre toplinske provodljivosti:
Uw=1,22 W/m2K
Ug=.1,1 W/m2K
Uf=1,5 W/m2K
</t>
  </si>
  <si>
    <t>dimenzija 125x130</t>
  </si>
  <si>
    <t xml:space="preserve">Izrada, dobava i ugradnja jednokrilnog fiksnog aluminijskog prozora iz plastificiranih profila prekinutog toplinskog mosta.  U cijenu je uključen sav spojni i pričvrsni materijal potreban za kompletnu ugradnju prozora. U jediničnoj cijeni uključena vanjska i unutarnja limena plastificirana klupčica. Ostakljenje je IZO staklom. Boja plastificiranih alu profila i klupčica mora biti usklađena sa vanjskom fasadom te odobrena od strane investitora. Prozor mora zadovoljiti slijedeće parametre toplinske provodljivosti:
Uw=1,22 W/m2K
Ug=.1,1 W/m2K
Uf=1,5 W/m2K
</t>
  </si>
  <si>
    <t>dimenzija 155x130</t>
  </si>
  <si>
    <t xml:space="preserve">Izrada, dobava i ugradnja četverokrilne aluminijske stijene iz plastificiranih profila prekinutog toplinskog mosta. Dva gornja polja su otklopna, a donja fiksna.  U cijenu je uključen sav spojni i pričvrsni materijal potreban za kompletnu ugradnju prozora. U jediničnoj cijeni uključena vanjska i unutarnja limena plastificirana klupčica. Ostakljenje je IZO staklom. Boja plastificiranih alu profila i klupčica mora biti usklađena sa vanjskom fasadom te odobrena od strane investitora. Prozor mora zadovoljiti slijedeće parametre toplinske provodljivosti:
Uw=1,22 W/m2K
Ug=.1,1 W/m2K
Uf=1,5 W/m2K
</t>
  </si>
  <si>
    <t>dimenzija 170x247</t>
  </si>
  <si>
    <t xml:space="preserve">Izrada, dobava i ugradnja četverokrilne protupožarne ostakljene stijene.   U cijenu je uključen sav spojni i pričvrsni materijal potreban za kompletnu ugradnju prozora. U jediničnoj cijeni uključena vanjska i unutarnja limena plastificirana klupčica. Ostakljenje je IZO protupožarnim staklom. Boja profila i klupčica mora biti usklađena sa vanjskom fasadom te odobrena od strane investitora. Prozor mora zadovoljiti slijedeće parametre toplinske provodljivosti:
Uw=1,22 W/m2K
Ug=.1,1 W/m2K
Uf=1,5 W/m2K
</t>
  </si>
  <si>
    <t>dimenzija 170x270</t>
  </si>
  <si>
    <t>Izrada, dobava i montaža vencijanera od aluminijskih lamela za zaštitu od sunca za postavu s unutarnje strane ostakljene plohe (uključiti sav spojni materijal i mehanizme potrebne za ugradnju aluminijskih ugrađenih venecijanera).</t>
  </si>
  <si>
    <t>Stavka obuhvaća dobavu i ugradnju pocinčanih čeličnih penjalica sa leđobranom. U cijeni je uključen sav spojni i sidreni materijal potreban za kompletnu ugradnju penjalica.</t>
  </si>
  <si>
    <t>Betonski opločnici, d = 8 cm, C35/45, položeni na 4 cm finog pijeska (0-4 mm). Tlocrtni izgled i dimenzije opločnika prema izboru investitora.</t>
  </si>
  <si>
    <t>Dobava materijala, izrada, doprema i montaža čelične konstrukcije.
Čelična konstrukcija sastoji se od toplovaljanih profila kvalitete S235 J2 odnosno S235JRH, prema normi HRN EN 10025 za opće konstrukcione čelike.
Radionička izrada i montaža čelične konstrukcije treba biti u skladu s HRN EN 1090-1:2008 i HRN EN 1090-2:2008. Odabrana klasa izvođenja je EXC3.
Vijčane spojeve izvesti u skladu s HRN EN 14399. Vijci su kvalitete materijala 10.9.
Temeljna sidra projektirana su iz konstrukcijskog čelika S355 J2. Primjenjivati vijke dimenzija prema statičkom računu. Dodatni materijal za zavarivanje mora biti kvalitete minimalno kao osnovni materijal konstrukcije. Zavarivanje nosivih konstrukcija treba izvesti u skladu s HRN EN 13479:2007 i pratećim normama.
Svi dijelovi čelične konstrukcije zaštićuju se sustavom prikladnim za korozivno opterećenje prema HRN EN ISO 12944-5:1999 i za dugotrajnu zaštitu klase H. Odabran sustav antikorozivne zaštite je S2.16 na bazi epoksida ili poliuretana s 2-4 premaza minimalne ukupne debljine suhog filma od 160 mikrona. Zahtijevana požarna otpornost od 60 minuta.
Sve površine je potrebno prethodno propisno očistiti i pripremiti do nivoa S2,5 sukladno HRN EN ISO 8501-1:1998 te neposredno zaštititi shopprimerom na bazi cinksilikata.</t>
  </si>
  <si>
    <t>Stavka uključuje sav spojni i montažni pribor, kao i sekundarnu podkonstrukciju za montažu konstrukcije zida, prijevoze i prijenose te ostali rad i strojeve potrebne za kompletnu montažu konstrukcije. U cijeni je uključena i radionička dokumentacija.</t>
  </si>
  <si>
    <t xml:space="preserve">Lamele vrata su čelične pocinčane, završno obojane pečenim poliuteranskim lakom. U sklopu vrata su jednokrilna zaokretna evakuacijska vrata te prozori od dvostrukih polikarbonatnih ploča. U cijenu je uključena sva potrebna automatika i mehanizmi potrebni za otvaranje i zatvaranje vrata. </t>
  </si>
  <si>
    <t>Ostakljenje je fiksno, kaljenim izo staklom u low-e izvedbi, debljine 6+16+6 mm. Unutar ostakljene plohe (pri dnu) treba izraditi otvor 50x30 cm za klizni prozorčić sa kugličnim vodilicama, ostakljen laminiranim staklom 4+4 mm. Otvor ima 1 klizno krilo duljine 50cm koje kliže u jednu stranu.  Vodilice su na posebnoj potkonstrukciji pričvršćenoj za opšavne lajsne otvora i osnovno ostakljenje. U stavku uračunati sve elemente i bravicu, komplet do potpune gotovosti. (Na svakom bočnom pročelju izvodi se po jedan otvor). U cijenu stavke uključiti i vencijanere od aluminijskih lamela za zaštitu od sunca za postavu s unutarnje strane ostakljene plohe (uključiti sav spojni materijal i mehanizme potrebne za ugradnju aluminijskih ugrađenih venecijanera).</t>
  </si>
  <si>
    <t>Izrada, dobava i montaža ostakljene vanjske stijene kućice ukupne veličine 240 x 312 cm. Stijena je iz al profila sa prekinutim toplinskim mostom i ispunom od al sendvič panela sa ispunom puliuretanom debljine 10 cm, RAL 9002, sa vanjske strane obložena al plastificiranim limom debljine 2 mm u boji prema RAL 5015. Vertikalni rubovi i horizontalni spoj sa krovom su zaobljeni r=5 cm. Ostakljenje je fiksno, kaljenim izo staklom u low-e izvedbi, debljine 6+16+6 mm. U cijenu stavke uključiti i vencijanere od aluminijskih lamela za zaštitu od sunca za postavu s unutarnje strane ostakljene plohe (uključiti sav spojni materijal i mehanizme potrebne za ugradnju aluminijskih ugrađenih venecijanera).</t>
  </si>
  <si>
    <t>U stavku uračunati opšave, okapnice, brtve, cilindar bravu sa tri ključa i sav materijal i rad do potpune gotovosti, te gornji zupčasti zatvarač vrata s polugom tj. pumpom sa kočionom rukom - mehanizam mora imati mogućnost blokade pod kutem od 0-150°, proizvod kao "GEZE TS4000" ili jednakovrijedan, tip __________________  i mogućnost zaključavanja prozorskog krila u gornjem (otvorenom) položaju.
U cijenu stavke uključiti i vencijanere od aluminijskih lamela za zaštitu od sunca za postavu s unutarnje strane ostakljene plohe (uključiti sav spojni materijal i mehanizme potrebne za ugradnju aluminijskih ugrađenih venecijanera).</t>
  </si>
  <si>
    <t>Ostakljenje je fiksno, kaljenim izo staklom u low-e izvedbi, debljine 6+16+6 mm. Unutar ostakljene plohe (pri dnu) treba izraditi otvor 50x30 cm za klizni prozorčić sa kugličnim vodilicama, ostakljen laminiranim staklom 4+4 mm. Otvor ima 1 klizno krilo duljine 50cm koje kliže u jednu stranu.  Vodilice su na posebnoj potkonstrukciji pričvršćenoj za opšavne lajsne otvora i osnovno ostakljenje. U stavku uračunati sve elemente i bravicu, komplet do potpune gotovosti. (Na svakom bočnom pročelju izvodi se po jedan otvor).U cijenu stavke uključiti i vencijanere od aluminijskih lamela za zaštitu od sunca za postavu s unutarnje strane ostakljene plohe (uključiti sav spojni materijal i mehanizme potrebne za ugradnju aluminijskih ugrađenih venecijanera).</t>
  </si>
  <si>
    <t>Izrada, dobava i montaža ostakljene vanjske stijene kućice ukupne veličine 240 x 312 cm. Stijena je iz al profila sa prekinutim toplinskim mostom i ispunom od al sendvič panela sa ispunom puliuretanom debljine 10 cm,  RAL 9002, sa vanjske strane obložena al plastificiranim limom debljine 2 mm u boji prema RAL 5015. Vertikalni rubovi i horizontalni spoj sa krovom su zaobljeni r=5 cm. Ostakljenje je fiksno, kaljenim izo staklom u low-e izvedbi, debljine 6+16+6 mm. U cijenu stavke uključiti i vencijanere od aluminijskih lamela za zaštitu od sunca za postavu s unutarnje strane ostakljene plohe (uključiti sav spojni materijal i mehanizme potrebne za ugradnju aluminijskih ugrađenih venecijanera).</t>
  </si>
  <si>
    <t>U stavku uračunati opšave, okapnice, brtve, cilindar bravu sa tri ključa i sav materijal i rad do potpune gotovosti, te gornji zupčasti zatvarač vrata s polugom tj. pumpom sa kočionom rukom - mehanizam mora imati mogućnost blokade pod kutem od 0-150°, proizvod kao "GEZE TS4000" ili jednakovrijedan, tip ________________________ i mogućnost zaključavanja prozorskog krila u gornjem (otvorenom) položaju.
U cijenu stavke uključiti i vencijanere od aluminijskih lamela za zaštitu od sunca za postavu s unutarnje strane ostakljene plohe (uključiti sav spojni materijal i mehanizme potrebne za ugradnju aluminijskih ugrađenih venecijanera).</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</si>
  <si>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od ovlaštenih institucija, te preuzete po nadzornoj službi Investitora, ukoliko nije u opisu izričito drukčije određeno. Funkcionalna ispitivanja mikroklime, buke, ventilacije, agregata i rasvjetljenost putem ovlaštene ustanove u obavezi su izvoditelja radova.</t>
  </si>
  <si>
    <t>Dobava, montaža i ugradnja jarbola. Stavka uključuje dobavu naterija i izradu jarbola od INOX cijevi debljine stijenke 2 mm. Jarboli izvedeni od INOX-a AISH 304, duljina jarbola 6000 mm, završetak jarbola rozetom od inox-a promjera kao stup jarbolana koju se postavlja kugla od inox-a promjera 100 mm. U dnu jarbola izvesti sidrenu ploču od INOX-a dimenzija 300×300×8 mm koja je vertikalno ukrućena pločastim trokutastim ukrućenjem dimenzija kraćih strana trokuta 100 i 300 mm, debljine 8 mm na četiri strane. U sidrenoj ploči se izvode elipsasti otvori potrebni za montažu i pričvršćenje. Postavljanje jarbola na već postavljene anker vijke, pričvršćenje pomoću vijaka promjera 16 mm. Jarboli opremljeni sa dva tokarena kotača od inox-a promjera 60 mm sa ležajevima kao nosačima sajle izvedene od inox-a debljine 4 mm. Na sajli je potrebno ugraditi spojnice s kukama kao nosač zastava, duljina sajle 9000 mm. Prije izrade jarbola izvođač je dužan usuglasiti detalje izvedbe sa investitorom. Uračunat prijevoz od mjesta izrade do mjesta ugradnje</t>
  </si>
  <si>
    <t>Ugradnja krove TPO / PVC membrane (sintetičke folije) ojačane poliesterskom mrežom,  visoke stabilnosti   -  debljine 1,8mm.  Sustav  krovne folije, linijski pričvršćene, ukljućivo s oblaganjem nadozida atike. Minimalne reakcije na požar Broof (t1), postojane na UV, otpornost na starenje, korijene, mikroorganizme, fleksibilnost na niskim temperaturama, otpornost na pucanje obradivost i zavarivost, paropropusnost i samogasivost, uključivo sa svim potrebnim odzrakama, spojnim elementima, elementima za izradu proboja izolacije, nosačima instalacija i izvedbom oluka i havarijskih preljeva. Sve izvesti prema preporuci proizvođača. Stavka uključuje i i zradu hodnih trakaza reviziju odvoda i strojarske opreme na krovu. Obračun prema stvarnoj površini krovne plohe (bez nadozida i preklopa) toplinska provodljivost 0,14 W/mK.</t>
  </si>
  <si>
    <t>Vodonepropusnost krova ispitati vodenom probom. Prikladnom metodom utvrditi mjesta procurjevanja, te izvršiti sanaciju. Sve uključeno u cijenu stavke.</t>
  </si>
  <si>
    <t>Dobava i ugradnja UPS uređaja snage 8kVA/7,2 kW, tip kao EATON-POWERWARE 9355/15, ili jednakovrijedno kao tip ____________________. Nominalna autonomija 10 minuta.                                                                           Tehničke karakteristike prema sljedećem:</t>
  </si>
  <si>
    <t>Dobava, montaža i spajanje antenskog sustava sastavljenog iz slijedećih elemenata:</t>
  </si>
  <si>
    <t>Stavka obuhvaća nabavu, dopremu i ugradnju (montažu) sanitarnog pribora sa svim potrebnim radom i spojnim materijalom.</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</si>
</sst>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4" formatCode="_-* #,##0.00\ &quot;kn&quot;_-;\-* #,##0.00\ &quot;kn&quot;_-;_-* &quot;-&quot;??\ &quot;kn&quot;_-;_-@_-"/>
    <numFmt numFmtId="43" formatCode="_-* #,##0.00\ _k_n_-;\-* #,##0.00\ _k_n_-;_-* &quot;-&quot;??\ _k_n_-;_-@_-"/>
    <numFmt numFmtId="164" formatCode="_(&quot;$&quot;* #,##0.00_);_(&quot;$&quot;* \(#,##0.00\);_(&quot;$&quot;* &quot;-&quot;??_);_(@_)"/>
    <numFmt numFmtId="165" formatCode="_(* #,##0.00_);_(* \(#,##0.00\);_(* &quot;-&quot;??_);_(@_)"/>
    <numFmt numFmtId="166" formatCode="#,##0.00_ ;\-#,##0.00,"/>
    <numFmt numFmtId="167" formatCode="_-* #,##0.00_-;\-* #,##0.00_-;_-* &quot;-&quot;??_-;_-@_-"/>
    <numFmt numFmtId="168" formatCode="_-* #,##0.00\ [$€-1]_-;\-* #,##0.00\ [$€-1]_-;_-* &quot;-&quot;??\ [$€-1]_-"/>
    <numFmt numFmtId="169" formatCode="#&quot;.&quot;"/>
    <numFmt numFmtId="170" formatCode="_-* #,##0.00_-;\-* #,##0.00_-;_-* \-??_-;_-@_-"/>
    <numFmt numFmtId="171" formatCode="#,##0.00;#,##0.00;&quot;&quot;"/>
    <numFmt numFmtId="172" formatCode="#,##0.00\ &quot;kn&quot;"/>
    <numFmt numFmtId="173" formatCode="_-* #,##0\ _$_-;\-* #,##0\ _$_-;_-* &quot;-&quot;\ _$_-;_-@_-"/>
    <numFmt numFmtId="174" formatCode="General_)"/>
    <numFmt numFmtId="175" formatCode="* #,##0.00\ ;* \(#,##0.00\);* \-#\ ;@\ "/>
  </numFmts>
  <fonts count="62">
    <font>
      <sz val="10"/>
      <name val="Arial"/>
    </font>
    <font>
      <sz val="10"/>
      <name val="Arial"/>
      <family val="2"/>
    </font>
    <font>
      <b/>
      <sz val="10"/>
      <name val="Arial"/>
      <family val="2"/>
      <charset val="238"/>
    </font>
    <font>
      <sz val="10"/>
      <name val="Arial"/>
      <family val="2"/>
      <charset val="238"/>
    </font>
    <font>
      <sz val="10"/>
      <name val="Helv"/>
      <charset val="204"/>
    </font>
    <font>
      <sz val="11"/>
      <name val="Arial CE"/>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sz val="11"/>
      <color indexed="60"/>
      <name val="Calibri"/>
      <family val="2"/>
      <charset val="238"/>
    </font>
    <font>
      <sz val="12"/>
      <name val="HRHelvetica"/>
    </font>
    <font>
      <sz val="10"/>
      <name val="Helv"/>
      <charset val="238"/>
    </font>
    <font>
      <sz val="11"/>
      <color indexed="10"/>
      <name val="Calibri"/>
      <family val="2"/>
      <charset val="238"/>
    </font>
    <font>
      <b/>
      <sz val="18"/>
      <color indexed="56"/>
      <name val="Cambria"/>
      <family val="2"/>
      <charset val="238"/>
    </font>
    <font>
      <b/>
      <sz val="11"/>
      <color indexed="8"/>
      <name val="Calibri"/>
      <family val="2"/>
      <charset val="238"/>
    </font>
    <font>
      <sz val="11"/>
      <name val="Arial"/>
      <family val="2"/>
      <charset val="238"/>
    </font>
    <font>
      <b/>
      <sz val="12"/>
      <color indexed="9"/>
      <name val="Arial"/>
      <family val="2"/>
      <charset val="238"/>
    </font>
    <font>
      <vertAlign val="superscript"/>
      <sz val="10"/>
      <name val="Arial"/>
      <family val="2"/>
      <charset val="238"/>
    </font>
    <font>
      <b/>
      <sz val="10"/>
      <color indexed="9"/>
      <name val="Arial"/>
      <family val="2"/>
      <charset val="238"/>
    </font>
    <font>
      <sz val="10"/>
      <color indexed="10"/>
      <name val="Arial"/>
      <family val="2"/>
      <charset val="238"/>
    </font>
    <font>
      <sz val="10"/>
      <name val="Arial"/>
      <family val="2"/>
      <charset val="238"/>
    </font>
    <font>
      <sz val="10"/>
      <color indexed="8"/>
      <name val="Arial"/>
      <family val="2"/>
      <charset val="238"/>
    </font>
    <font>
      <sz val="10"/>
      <name val="Times New Roman CE"/>
      <charset val="238"/>
    </font>
    <font>
      <sz val="10"/>
      <name val="Arial"/>
      <family val="2"/>
      <charset val="238"/>
    </font>
    <font>
      <b/>
      <sz val="11"/>
      <name val="Arial"/>
      <family val="2"/>
      <charset val="238"/>
    </font>
    <font>
      <sz val="10"/>
      <color indexed="8"/>
      <name val="Arial"/>
      <family val="2"/>
      <charset val="238"/>
    </font>
    <font>
      <b/>
      <sz val="11"/>
      <color indexed="9"/>
      <name val="Arial"/>
      <family val="2"/>
      <charset val="238"/>
    </font>
    <font>
      <b/>
      <sz val="10"/>
      <color indexed="8"/>
      <name val="Arial"/>
      <family val="2"/>
      <charset val="238"/>
    </font>
    <font>
      <sz val="8"/>
      <name val="HRHelvetica"/>
    </font>
    <font>
      <b/>
      <sz val="10"/>
      <color indexed="56"/>
      <name val="Arial"/>
      <family val="2"/>
      <charset val="238"/>
    </font>
    <font>
      <sz val="10"/>
      <color indexed="56"/>
      <name val="Arial"/>
      <family val="2"/>
      <charset val="238"/>
    </font>
    <font>
      <sz val="10"/>
      <color indexed="10"/>
      <name val="Arial"/>
      <family val="2"/>
      <charset val="238"/>
    </font>
    <font>
      <sz val="10"/>
      <color indexed="62"/>
      <name val="Arial"/>
      <family val="2"/>
      <charset val="238"/>
    </font>
    <font>
      <b/>
      <sz val="10"/>
      <color indexed="62"/>
      <name val="Arial"/>
      <family val="2"/>
      <charset val="238"/>
    </font>
    <font>
      <sz val="10"/>
      <color indexed="8"/>
      <name val="Arial"/>
      <family val="2"/>
      <charset val="238"/>
    </font>
    <font>
      <b/>
      <sz val="10"/>
      <color indexed="10"/>
      <name val="Arial"/>
      <family val="2"/>
      <charset val="238"/>
    </font>
    <font>
      <sz val="10"/>
      <color indexed="8"/>
      <name val="Arial"/>
      <family val="2"/>
      <charset val="238"/>
    </font>
    <font>
      <sz val="10"/>
      <color indexed="40"/>
      <name val="Arial"/>
      <family val="2"/>
      <charset val="238"/>
    </font>
    <font>
      <sz val="10"/>
      <color indexed="17"/>
      <name val="Arial"/>
      <family val="2"/>
      <charset val="238"/>
    </font>
    <font>
      <b/>
      <sz val="10"/>
      <color indexed="8"/>
      <name val="Arial"/>
      <family val="2"/>
      <charset val="238"/>
    </font>
    <font>
      <b/>
      <sz val="10"/>
      <color indexed="14"/>
      <name val="Arial"/>
      <family val="2"/>
      <charset val="238"/>
    </font>
    <font>
      <b/>
      <sz val="14"/>
      <color indexed="9"/>
      <name val="Arial"/>
      <family val="2"/>
      <charset val="238"/>
    </font>
    <font>
      <sz val="14"/>
      <name val="Arial"/>
      <family val="2"/>
      <charset val="238"/>
    </font>
    <font>
      <b/>
      <sz val="14"/>
      <name val="Arial"/>
      <family val="2"/>
      <charset val="238"/>
    </font>
    <font>
      <sz val="10"/>
      <name val="Arial CE"/>
      <family val="2"/>
      <charset val="238"/>
    </font>
    <font>
      <sz val="10"/>
      <name val="Arial"/>
      <family val="2"/>
      <charset val="238"/>
    </font>
    <font>
      <sz val="12"/>
      <name val="Times New Roman"/>
      <family val="1"/>
    </font>
    <font>
      <sz val="11"/>
      <color theme="1"/>
      <name val="Calibri"/>
      <family val="2"/>
      <charset val="238"/>
      <scheme val="minor"/>
    </font>
    <font>
      <sz val="11"/>
      <color theme="1"/>
      <name val="Calibri"/>
      <family val="2"/>
      <scheme val="minor"/>
    </font>
    <font>
      <b/>
      <sz val="12"/>
      <name val="Arial"/>
      <family val="2"/>
      <charset val="238"/>
    </font>
    <font>
      <sz val="11"/>
      <color rgb="FF1F497D"/>
      <name val="Calibri"/>
      <family val="2"/>
      <charset val="238"/>
    </font>
    <font>
      <b/>
      <sz val="12"/>
      <color theme="0"/>
      <name val="Arial"/>
      <family val="2"/>
      <charset val="23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27"/>
        <bgColor indexed="41"/>
      </patternFill>
    </fill>
    <fill>
      <patternFill patternType="solid">
        <fgColor indexed="8"/>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8" tint="0.59999389629810485"/>
        <bgColor indexed="65"/>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s>
  <borders count="91">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hair">
        <color indexed="64"/>
      </top>
      <bottom style="hair">
        <color indexed="64"/>
      </bottom>
      <diagonal/>
    </border>
    <border>
      <left/>
      <right/>
      <top style="thin">
        <color indexed="62"/>
      </top>
      <bottom style="double">
        <color indexed="62"/>
      </bottom>
      <diagonal/>
    </border>
    <border>
      <left/>
      <right/>
      <top style="hair">
        <color indexed="8"/>
      </top>
      <bottom style="hair">
        <color indexed="8"/>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right style="dotted">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s>
  <cellStyleXfs count="167">
    <xf numFmtId="0" fontId="0" fillId="0" borderId="0"/>
    <xf numFmtId="0" fontId="4"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7" fillId="29"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57" fillId="29" borderId="0" applyNumberFormat="0" applyBorder="0" applyAlignment="0" applyProtection="0"/>
    <xf numFmtId="0" fontId="57" fillId="29"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1" borderId="2" applyNumberFormat="0" applyAlignment="0" applyProtection="0"/>
    <xf numFmtId="0" fontId="10" fillId="22" borderId="3" applyNumberFormat="0" applyAlignment="0" applyProtection="0"/>
    <xf numFmtId="165" fontId="1" fillId="0" borderId="0" applyFont="0" applyFill="0" applyBorder="0" applyAlignment="0" applyProtection="0"/>
    <xf numFmtId="167"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70" fontId="5" fillId="0" borderId="0" applyFill="0" applyAlignment="0" applyProtection="0"/>
    <xf numFmtId="44" fontId="3" fillId="0" borderId="0" applyFont="0" applyFill="0" applyBorder="0" applyAlignment="0" applyProtection="0"/>
    <xf numFmtId="168" fontId="5" fillId="0" borderId="0" applyFont="0" applyFill="0" applyBorder="0" applyAlignment="0" applyProtection="0"/>
    <xf numFmtId="0" fontId="12"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7" borderId="2" applyNumberFormat="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9" fillId="21" borderId="2" applyNumberFormat="0" applyAlignment="0" applyProtection="0"/>
    <xf numFmtId="0" fontId="18" fillId="0" borderId="8" applyNumberFormat="0" applyFill="0" applyAlignment="0" applyProtection="0"/>
    <xf numFmtId="0" fontId="8" fillId="3"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9" fillId="23" borderId="0" applyNumberFormat="0" applyBorder="0" applyAlignment="0" applyProtection="0"/>
    <xf numFmtId="0" fontId="19" fillId="23" borderId="0" applyNumberFormat="0" applyBorder="0" applyAlignment="0" applyProtection="0"/>
    <xf numFmtId="0" fontId="5" fillId="0" borderId="0"/>
    <xf numFmtId="0" fontId="3" fillId="0" borderId="0"/>
    <xf numFmtId="0" fontId="3" fillId="0" borderId="0"/>
    <xf numFmtId="0" fontId="3" fillId="0" borderId="0"/>
    <xf numFmtId="0" fontId="57" fillId="0" borderId="0"/>
    <xf numFmtId="0" fontId="3" fillId="0" borderId="0"/>
    <xf numFmtId="0" fontId="57" fillId="0" borderId="0"/>
    <xf numFmtId="0" fontId="57" fillId="0" borderId="0"/>
    <xf numFmtId="0" fontId="3" fillId="0" borderId="0"/>
    <xf numFmtId="0" fontId="3" fillId="0" borderId="0"/>
    <xf numFmtId="0" fontId="4" fillId="0" borderId="0"/>
    <xf numFmtId="0" fontId="1" fillId="0" borderId="0"/>
    <xf numFmtId="0" fontId="5" fillId="0" borderId="0"/>
    <xf numFmtId="0" fontId="38" fillId="0" borderId="0"/>
    <xf numFmtId="0" fontId="3" fillId="0" borderId="0"/>
    <xf numFmtId="0" fontId="30" fillId="0" borderId="0"/>
    <xf numFmtId="0" fontId="3" fillId="0" borderId="0"/>
    <xf numFmtId="0" fontId="32" fillId="0" borderId="0"/>
    <xf numFmtId="0" fontId="33" fillId="0" borderId="0" applyProtection="0"/>
    <xf numFmtId="0" fontId="3" fillId="0" borderId="0"/>
    <xf numFmtId="0" fontId="3" fillId="0" borderId="0"/>
    <xf numFmtId="0" fontId="3" fillId="0" borderId="0"/>
    <xf numFmtId="0" fontId="1"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20" borderId="1" applyNumberFormat="0" applyFont="0" applyAlignment="0" applyProtection="0"/>
    <xf numFmtId="0" fontId="3" fillId="0" borderId="0"/>
    <xf numFmtId="0" fontId="3" fillId="0" borderId="0"/>
    <xf numFmtId="0" fontId="20" fillId="0" borderId="0"/>
    <xf numFmtId="0" fontId="3" fillId="0" borderId="0"/>
    <xf numFmtId="0" fontId="3" fillId="0" borderId="0"/>
    <xf numFmtId="0" fontId="3" fillId="0" borderId="0"/>
    <xf numFmtId="0" fontId="5" fillId="0" borderId="0"/>
    <xf numFmtId="0" fontId="57" fillId="0" borderId="0"/>
    <xf numFmtId="0" fontId="57" fillId="0" borderId="0"/>
    <xf numFmtId="0" fontId="3" fillId="0" borderId="0"/>
    <xf numFmtId="0" fontId="3" fillId="0" borderId="0"/>
    <xf numFmtId="0" fontId="3" fillId="0" borderId="0"/>
    <xf numFmtId="0" fontId="3" fillId="0" borderId="0"/>
    <xf numFmtId="0" fontId="58" fillId="0" borderId="0"/>
    <xf numFmtId="0" fontId="17" fillId="21" borderId="7" applyNumberFormat="0" applyAlignment="0" applyProtection="0"/>
    <xf numFmtId="0" fontId="17" fillId="21" borderId="7" applyNumberFormat="0" applyAlignment="0" applyProtection="0"/>
    <xf numFmtId="9" fontId="5"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8" fillId="0" borderId="8" applyNumberFormat="0" applyFill="0" applyAlignment="0" applyProtection="0"/>
    <xf numFmtId="0" fontId="10" fillId="22" borderId="3" applyNumberFormat="0" applyAlignment="0" applyProtection="0"/>
    <xf numFmtId="0" fontId="21" fillId="0" borderId="0"/>
    <xf numFmtId="0" fontId="4" fillId="0" borderId="0"/>
    <xf numFmtId="0" fontId="21" fillId="0" borderId="0"/>
    <xf numFmtId="0" fontId="4" fillId="0" borderId="0"/>
    <xf numFmtId="0" fontId="1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166" fontId="2" fillId="24" borderId="11">
      <alignment vertical="center"/>
    </xf>
    <xf numFmtId="173" fontId="2" fillId="24" borderId="11">
      <alignment vertical="center"/>
    </xf>
    <xf numFmtId="0" fontId="16" fillId="7"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protection locked="0"/>
    </xf>
    <xf numFmtId="165" fontId="3" fillId="0" borderId="0" applyFont="0" applyFill="0" applyBorder="0" applyAlignment="0" applyProtection="0"/>
    <xf numFmtId="167"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cellStyleXfs>
  <cellXfs count="1551">
    <xf numFmtId="0" fontId="0" fillId="0" borderId="0" xfId="0"/>
    <xf numFmtId="0" fontId="3" fillId="0" borderId="12" xfId="98" applyNumberFormat="1" applyFont="1" applyFill="1" applyBorder="1" applyAlignment="1" applyProtection="1">
      <alignment horizontal="justify" vertical="top" wrapText="1"/>
    </xf>
    <xf numFmtId="4" fontId="3" fillId="0" borderId="13" xfId="0" applyNumberFormat="1" applyFont="1" applyFill="1" applyBorder="1" applyAlignment="1" applyProtection="1">
      <alignment horizontal="center"/>
    </xf>
    <xf numFmtId="0" fontId="3" fillId="0" borderId="14" xfId="0" applyFont="1" applyFill="1" applyBorder="1" applyAlignment="1" applyProtection="1">
      <alignment horizontal="justify" vertical="top" wrapText="1"/>
    </xf>
    <xf numFmtId="0" fontId="3" fillId="0" borderId="13" xfId="0" applyFont="1" applyFill="1" applyBorder="1" applyAlignment="1" applyProtection="1">
      <alignment horizontal="justify" vertical="top" wrapText="1"/>
    </xf>
    <xf numFmtId="0" fontId="3" fillId="0" borderId="13" xfId="88" applyNumberFormat="1" applyFont="1" applyFill="1" applyBorder="1" applyAlignment="1" applyProtection="1">
      <alignment horizontal="justify" vertical="top" wrapText="1"/>
    </xf>
    <xf numFmtId="0" fontId="3" fillId="0" borderId="14" xfId="88" applyNumberFormat="1" applyFont="1" applyFill="1" applyBorder="1" applyAlignment="1" applyProtection="1">
      <alignment horizontal="justify" vertical="top" wrapText="1"/>
    </xf>
    <xf numFmtId="0" fontId="3" fillId="0" borderId="13" xfId="88" applyFont="1" applyFill="1" applyBorder="1" applyAlignment="1" applyProtection="1">
      <alignment horizontal="justify" vertical="top" wrapText="1"/>
    </xf>
    <xf numFmtId="0" fontId="3" fillId="0" borderId="15" xfId="88" applyFont="1" applyFill="1" applyBorder="1" applyAlignment="1" applyProtection="1">
      <alignment horizontal="justify" vertical="top" wrapText="1"/>
    </xf>
    <xf numFmtId="0" fontId="35" fillId="0" borderId="0" xfId="0" applyFont="1" applyAlignment="1" applyProtection="1">
      <alignment vertical="center"/>
    </xf>
    <xf numFmtId="0" fontId="3" fillId="0" borderId="0" xfId="0" applyFont="1" applyAlignment="1" applyProtection="1">
      <alignment horizontal="justify" vertical="center"/>
    </xf>
    <xf numFmtId="0" fontId="36" fillId="25" borderId="0" xfId="0" applyFont="1" applyFill="1" applyAlignment="1" applyProtection="1">
      <alignment vertical="center"/>
    </xf>
    <xf numFmtId="0" fontId="3" fillId="0" borderId="0" xfId="0" applyFont="1" applyBorder="1" applyAlignment="1" applyProtection="1">
      <alignment horizontal="justify" vertical="top" wrapText="1"/>
    </xf>
    <xf numFmtId="4" fontId="3" fillId="26" borderId="0" xfId="88" applyNumberFormat="1" applyFont="1" applyFill="1" applyAlignment="1" applyProtection="1">
      <alignment vertical="top"/>
      <protection locked="0"/>
    </xf>
    <xf numFmtId="0" fontId="3" fillId="26" borderId="0" xfId="88" applyFont="1" applyFill="1" applyProtection="1">
      <protection locked="0"/>
    </xf>
    <xf numFmtId="0" fontId="3" fillId="26" borderId="14" xfId="0" applyFont="1" applyFill="1" applyBorder="1" applyAlignment="1" applyProtection="1">
      <alignment horizontal="justify" vertical="top" wrapText="1"/>
    </xf>
    <xf numFmtId="0" fontId="2" fillId="0" borderId="16" xfId="88" applyFont="1" applyFill="1" applyBorder="1" applyAlignment="1" applyProtection="1">
      <alignment horizontal="right" vertical="top" wrapText="1"/>
    </xf>
    <xf numFmtId="4" fontId="2" fillId="0" borderId="16" xfId="88" applyNumberFormat="1" applyFont="1" applyFill="1" applyBorder="1" applyAlignment="1" applyProtection="1">
      <alignment horizontal="center"/>
    </xf>
    <xf numFmtId="4" fontId="3" fillId="0" borderId="13" xfId="0" applyNumberFormat="1" applyFont="1" applyFill="1" applyBorder="1" applyAlignment="1" applyProtection="1">
      <alignment horizontal="center" vertical="top"/>
    </xf>
    <xf numFmtId="0" fontId="3" fillId="26" borderId="13" xfId="0" applyFont="1" applyFill="1" applyBorder="1" applyAlignment="1" applyProtection="1">
      <alignment horizontal="justify" vertical="top" wrapText="1"/>
    </xf>
    <xf numFmtId="0" fontId="3" fillId="26" borderId="12" xfId="98" applyNumberFormat="1" applyFont="1" applyFill="1" applyBorder="1" applyAlignment="1" applyProtection="1">
      <alignment horizontal="justify" vertical="top" wrapText="1"/>
    </xf>
    <xf numFmtId="0" fontId="3" fillId="26" borderId="14" xfId="88" applyNumberFormat="1" applyFont="1" applyFill="1" applyBorder="1" applyAlignment="1" applyProtection="1">
      <alignment horizontal="justify" vertical="top" wrapText="1"/>
    </xf>
    <xf numFmtId="0" fontId="3" fillId="26" borderId="13" xfId="88" applyNumberFormat="1" applyFont="1" applyFill="1" applyBorder="1" applyAlignment="1" applyProtection="1">
      <alignment horizontal="justify" vertical="top" wrapText="1"/>
    </xf>
    <xf numFmtId="4" fontId="3" fillId="26" borderId="13" xfId="0" applyNumberFormat="1" applyFont="1" applyFill="1" applyBorder="1" applyAlignment="1" applyProtection="1">
      <alignment horizontal="center" vertical="top"/>
    </xf>
    <xf numFmtId="0" fontId="3" fillId="26" borderId="12" xfId="0" applyFont="1" applyFill="1" applyBorder="1" applyAlignment="1" applyProtection="1">
      <alignment horizontal="justify" vertical="top" wrapText="1"/>
    </xf>
    <xf numFmtId="4" fontId="3" fillId="0" borderId="0" xfId="88" applyNumberFormat="1" applyFont="1" applyFill="1" applyAlignment="1" applyProtection="1">
      <alignment vertical="top"/>
      <protection locked="0"/>
    </xf>
    <xf numFmtId="0" fontId="3" fillId="0" borderId="16" xfId="88" applyNumberFormat="1" applyFont="1" applyFill="1" applyBorder="1" applyAlignment="1" applyProtection="1">
      <alignment horizontal="justify" vertical="top" wrapText="1"/>
    </xf>
    <xf numFmtId="0" fontId="31" fillId="26" borderId="0" xfId="0" applyFont="1" applyFill="1" applyBorder="1" applyAlignment="1" applyProtection="1">
      <alignment horizontal="left" vertical="top" wrapText="1"/>
    </xf>
    <xf numFmtId="4" fontId="3" fillId="0" borderId="12" xfId="61" applyNumberFormat="1" applyFont="1" applyFill="1" applyBorder="1" applyAlignment="1" applyProtection="1">
      <alignment horizontal="center" vertical="top" shrinkToFit="1"/>
    </xf>
    <xf numFmtId="4" fontId="3" fillId="0" borderId="14" xfId="0" applyNumberFormat="1" applyFont="1" applyFill="1" applyBorder="1" applyAlignment="1" applyProtection="1">
      <alignment horizontal="center" vertical="top" shrinkToFit="1"/>
    </xf>
    <xf numFmtId="4" fontId="3" fillId="0" borderId="14" xfId="61" applyNumberFormat="1" applyFont="1" applyFill="1" applyBorder="1" applyAlignment="1" applyProtection="1">
      <alignment horizontal="center" vertical="top" shrinkToFit="1"/>
    </xf>
    <xf numFmtId="4" fontId="3" fillId="0" borderId="12" xfId="61" applyNumberFormat="1" applyFont="1" applyFill="1" applyBorder="1" applyAlignment="1" applyProtection="1">
      <alignment horizontal="center" shrinkToFit="1"/>
    </xf>
    <xf numFmtId="4" fontId="3" fillId="0" borderId="14" xfId="61" applyNumberFormat="1" applyFont="1" applyFill="1" applyBorder="1" applyAlignment="1" applyProtection="1">
      <alignment horizontal="center" shrinkToFit="1"/>
    </xf>
    <xf numFmtId="4" fontId="3" fillId="0" borderId="13" xfId="0" applyNumberFormat="1" applyFont="1" applyFill="1" applyBorder="1" applyAlignment="1" applyProtection="1">
      <alignment horizontal="center" vertical="center"/>
    </xf>
    <xf numFmtId="0" fontId="3" fillId="0" borderId="12" xfId="0" applyFont="1" applyBorder="1" applyAlignment="1" applyProtection="1">
      <alignment horizontal="justify" vertical="top" wrapText="1"/>
    </xf>
    <xf numFmtId="0" fontId="3" fillId="0" borderId="14" xfId="0" applyFont="1" applyBorder="1" applyAlignment="1" applyProtection="1">
      <alignment horizontal="justify" vertical="top" wrapText="1"/>
    </xf>
    <xf numFmtId="4" fontId="3" fillId="0" borderId="14" xfId="0" applyNumberFormat="1" applyFont="1" applyFill="1" applyBorder="1" applyAlignment="1" applyProtection="1">
      <alignment horizontal="center" shrinkToFit="1"/>
    </xf>
    <xf numFmtId="169" fontId="3" fillId="0" borderId="17" xfId="88" applyNumberFormat="1" applyFont="1" applyFill="1" applyBorder="1" applyAlignment="1" applyProtection="1">
      <alignment horizontal="center" vertical="top" wrapText="1"/>
    </xf>
    <xf numFmtId="0" fontId="3" fillId="0" borderId="18" xfId="88" applyNumberFormat="1" applyFont="1" applyFill="1" applyBorder="1" applyAlignment="1" applyProtection="1">
      <alignment horizontal="justify" vertical="top" wrapText="1"/>
    </xf>
    <xf numFmtId="0" fontId="3" fillId="0" borderId="18" xfId="88" applyFont="1" applyFill="1" applyBorder="1" applyAlignment="1" applyProtection="1">
      <alignment horizontal="center" shrinkToFit="1"/>
    </xf>
    <xf numFmtId="4" fontId="3" fillId="0" borderId="18" xfId="53" applyNumberFormat="1" applyFont="1" applyFill="1" applyBorder="1" applyAlignment="1" applyProtection="1">
      <alignment horizontal="center" shrinkToFit="1"/>
    </xf>
    <xf numFmtId="4" fontId="3" fillId="26" borderId="0" xfId="88" applyNumberFormat="1" applyFont="1" applyFill="1" applyProtection="1">
      <protection locked="0"/>
    </xf>
    <xf numFmtId="0" fontId="3" fillId="0" borderId="0" xfId="88" applyFont="1" applyProtection="1">
      <protection locked="0"/>
    </xf>
    <xf numFmtId="4" fontId="2" fillId="0" borderId="20" xfId="88" applyNumberFormat="1" applyFont="1" applyFill="1" applyBorder="1" applyAlignment="1" applyProtection="1">
      <alignment horizontal="center" vertical="center" shrinkToFit="1"/>
    </xf>
    <xf numFmtId="4" fontId="2" fillId="0" borderId="21" xfId="88" applyNumberFormat="1" applyFont="1" applyFill="1" applyBorder="1" applyAlignment="1" applyProtection="1">
      <alignment horizontal="right" vertical="center" wrapText="1"/>
    </xf>
    <xf numFmtId="4" fontId="3" fillId="0" borderId="0" xfId="88" applyNumberFormat="1" applyFont="1" applyAlignment="1" applyProtection="1">
      <alignment vertical="top"/>
      <protection locked="0"/>
    </xf>
    <xf numFmtId="0" fontId="3" fillId="0" borderId="0" xfId="88" applyFont="1" applyAlignment="1" applyProtection="1">
      <alignment vertical="top"/>
      <protection locked="0"/>
    </xf>
    <xf numFmtId="49" fontId="3" fillId="0" borderId="23" xfId="88" applyNumberFormat="1" applyFont="1" applyFill="1" applyBorder="1" applyAlignment="1" applyProtection="1">
      <alignment horizontal="center" vertical="top"/>
    </xf>
    <xf numFmtId="0" fontId="3" fillId="0" borderId="0" xfId="88" applyNumberFormat="1" applyFont="1" applyFill="1" applyBorder="1" applyAlignment="1" applyProtection="1">
      <alignment horizontal="justify" vertical="top"/>
    </xf>
    <xf numFmtId="4" fontId="3" fillId="0" borderId="0" xfId="88" applyNumberFormat="1" applyFont="1" applyFill="1" applyBorder="1" applyAlignment="1" applyProtection="1">
      <alignment horizontal="center" vertical="top" shrinkToFit="1"/>
    </xf>
    <xf numFmtId="4" fontId="3" fillId="0" borderId="0" xfId="88" applyNumberFormat="1" applyFont="1" applyFill="1" applyProtection="1">
      <protection locked="0"/>
    </xf>
    <xf numFmtId="0" fontId="3" fillId="0" borderId="0" xfId="88" applyFont="1" applyFill="1" applyProtection="1">
      <protection locked="0"/>
    </xf>
    <xf numFmtId="49" fontId="26" fillId="25" borderId="14" xfId="88" applyNumberFormat="1" applyFont="1" applyFill="1" applyBorder="1" applyAlignment="1" applyProtection="1">
      <alignment horizontal="center" vertical="center"/>
    </xf>
    <xf numFmtId="0" fontId="26" fillId="25" borderId="14" xfId="88" applyNumberFormat="1" applyFont="1" applyFill="1" applyBorder="1" applyAlignment="1" applyProtection="1">
      <alignment vertical="center"/>
    </xf>
    <xf numFmtId="4" fontId="28" fillId="25" borderId="14" xfId="88" applyNumberFormat="1" applyFont="1" applyFill="1" applyBorder="1" applyAlignment="1" applyProtection="1">
      <alignment horizontal="center" vertical="center" shrinkToFit="1"/>
    </xf>
    <xf numFmtId="4" fontId="3" fillId="0" borderId="0" xfId="88" applyNumberFormat="1" applyFont="1" applyFill="1" applyAlignment="1" applyProtection="1">
      <alignment vertical="center"/>
      <protection locked="0"/>
    </xf>
    <xf numFmtId="0" fontId="3" fillId="0" borderId="0" xfId="88" applyFont="1" applyFill="1" applyAlignment="1" applyProtection="1">
      <alignment vertical="center"/>
      <protection locked="0"/>
    </xf>
    <xf numFmtId="4" fontId="2" fillId="0" borderId="17" xfId="88" applyNumberFormat="1" applyFont="1" applyFill="1" applyBorder="1" applyAlignment="1" applyProtection="1">
      <alignment horizontal="center" wrapText="1"/>
    </xf>
    <xf numFmtId="4" fontId="2" fillId="0" borderId="18" xfId="88" applyNumberFormat="1" applyFont="1" applyFill="1" applyBorder="1" applyAlignment="1" applyProtection="1">
      <alignment horizontal="left"/>
    </xf>
    <xf numFmtId="4" fontId="2" fillId="0" borderId="18" xfId="88" applyNumberFormat="1" applyFont="1" applyFill="1" applyBorder="1" applyAlignment="1" applyProtection="1">
      <alignment horizontal="center" shrinkToFit="1"/>
    </xf>
    <xf numFmtId="4" fontId="2" fillId="0" borderId="18" xfId="53" applyNumberFormat="1" applyFont="1" applyFill="1" applyBorder="1" applyAlignment="1" applyProtection="1">
      <alignment horizontal="center" shrinkToFit="1"/>
    </xf>
    <xf numFmtId="4" fontId="2" fillId="0" borderId="0" xfId="88" applyNumberFormat="1" applyFont="1" applyFill="1" applyBorder="1" applyAlignment="1" applyProtection="1">
      <alignment horizontal="center"/>
      <protection locked="0"/>
    </xf>
    <xf numFmtId="4" fontId="3" fillId="0" borderId="25" xfId="88" applyNumberFormat="1" applyFont="1" applyFill="1" applyBorder="1" applyAlignment="1" applyProtection="1">
      <alignment horizontal="center" vertical="top" wrapText="1"/>
    </xf>
    <xf numFmtId="4" fontId="3" fillId="0" borderId="26" xfId="88" applyNumberFormat="1" applyFont="1" applyFill="1" applyBorder="1" applyAlignment="1" applyProtection="1">
      <alignment horizontal="justify" vertical="top" wrapText="1"/>
    </xf>
    <xf numFmtId="4" fontId="3" fillId="0" borderId="26" xfId="88" applyNumberFormat="1" applyFont="1" applyFill="1" applyBorder="1" applyAlignment="1" applyProtection="1">
      <alignment horizontal="center" vertical="top" shrinkToFit="1"/>
    </xf>
    <xf numFmtId="4" fontId="3" fillId="0" borderId="26" xfId="53" applyNumberFormat="1" applyFont="1" applyFill="1" applyBorder="1" applyAlignment="1" applyProtection="1">
      <alignment horizontal="center" vertical="top" shrinkToFit="1"/>
    </xf>
    <xf numFmtId="4" fontId="3" fillId="0" borderId="0" xfId="88" applyNumberFormat="1" applyFont="1" applyFill="1" applyBorder="1" applyProtection="1">
      <protection locked="0"/>
    </xf>
    <xf numFmtId="4" fontId="34" fillId="0" borderId="28" xfId="88" applyNumberFormat="1" applyFont="1" applyFill="1" applyBorder="1" applyAlignment="1" applyProtection="1">
      <alignment horizontal="center" vertical="center"/>
    </xf>
    <xf numFmtId="4" fontId="34" fillId="0" borderId="29" xfId="88" applyNumberFormat="1" applyFont="1" applyFill="1" applyBorder="1" applyAlignment="1" applyProtection="1">
      <alignment horizontal="right" vertical="center"/>
    </xf>
    <xf numFmtId="4" fontId="34" fillId="0" borderId="29" xfId="88" applyNumberFormat="1" applyFont="1" applyFill="1" applyBorder="1" applyAlignment="1" applyProtection="1">
      <alignment horizontal="center" vertical="top" shrinkToFit="1"/>
    </xf>
    <xf numFmtId="4" fontId="34" fillId="0" borderId="29" xfId="53" applyNumberFormat="1" applyFont="1" applyFill="1" applyBorder="1" applyAlignment="1" applyProtection="1">
      <alignment horizontal="center" vertical="top" shrinkToFit="1"/>
    </xf>
    <xf numFmtId="4" fontId="34" fillId="0" borderId="0" xfId="88" applyNumberFormat="1" applyFont="1" applyFill="1" applyBorder="1" applyAlignment="1" applyProtection="1">
      <alignment vertical="center"/>
      <protection locked="0"/>
    </xf>
    <xf numFmtId="0" fontId="3" fillId="0" borderId="0" xfId="88" applyFont="1" applyFill="1" applyBorder="1" applyProtection="1">
      <protection locked="0"/>
    </xf>
    <xf numFmtId="4" fontId="3" fillId="0" borderId="0" xfId="53" applyNumberFormat="1" applyFont="1" applyFill="1" applyBorder="1" applyAlignment="1" applyProtection="1">
      <alignment horizontal="center" vertical="top" shrinkToFit="1"/>
    </xf>
    <xf numFmtId="4" fontId="3" fillId="0" borderId="0" xfId="88" applyNumberFormat="1" applyFont="1" applyFill="1" applyAlignment="1" applyProtection="1">
      <alignment horizontal="center" vertical="center" wrapText="1"/>
      <protection locked="0"/>
    </xf>
    <xf numFmtId="0" fontId="3" fillId="0" borderId="0" xfId="88" applyFont="1" applyFill="1" applyAlignment="1" applyProtection="1">
      <alignment horizontal="center" vertical="center" wrapText="1"/>
      <protection locked="0"/>
    </xf>
    <xf numFmtId="49" fontId="26" fillId="25" borderId="17" xfId="88" applyNumberFormat="1" applyFont="1" applyFill="1" applyBorder="1" applyAlignment="1" applyProtection="1">
      <alignment horizontal="center" vertical="center"/>
    </xf>
    <xf numFmtId="0" fontId="26" fillId="25" borderId="18" xfId="88" applyNumberFormat="1" applyFont="1" applyFill="1" applyBorder="1" applyAlignment="1" applyProtection="1">
      <alignment horizontal="justify" vertical="center"/>
    </xf>
    <xf numFmtId="4" fontId="28" fillId="25" borderId="18" xfId="88" applyNumberFormat="1" applyFont="1" applyFill="1" applyBorder="1" applyAlignment="1" applyProtection="1">
      <alignment horizontal="center" vertical="center" shrinkToFit="1"/>
    </xf>
    <xf numFmtId="0" fontId="2" fillId="27" borderId="17" xfId="88" applyNumberFormat="1" applyFont="1" applyFill="1" applyBorder="1" applyAlignment="1" applyProtection="1">
      <alignment horizontal="center" vertical="center"/>
    </xf>
    <xf numFmtId="0" fontId="2" fillId="27" borderId="18" xfId="88" applyNumberFormat="1" applyFont="1" applyFill="1" applyBorder="1" applyAlignment="1" applyProtection="1">
      <alignment horizontal="justify" vertical="center"/>
    </xf>
    <xf numFmtId="0" fontId="2" fillId="27" borderId="18" xfId="88" applyNumberFormat="1" applyFont="1" applyFill="1" applyBorder="1" applyAlignment="1" applyProtection="1">
      <alignment horizontal="center" vertical="center" shrinkToFit="1"/>
    </xf>
    <xf numFmtId="4" fontId="2" fillId="27" borderId="18" xfId="88" applyNumberFormat="1" applyFont="1" applyFill="1" applyBorder="1" applyAlignment="1" applyProtection="1">
      <alignment horizontal="center" vertical="center" shrinkToFit="1"/>
    </xf>
    <xf numFmtId="49" fontId="2" fillId="0" borderId="17" xfId="88" applyNumberFormat="1" applyFont="1" applyFill="1" applyBorder="1" applyAlignment="1" applyProtection="1">
      <alignment horizontal="center" vertical="top" wrapText="1"/>
    </xf>
    <xf numFmtId="0" fontId="2" fillId="0" borderId="18" xfId="88" applyNumberFormat="1" applyFont="1" applyFill="1" applyBorder="1" applyAlignment="1" applyProtection="1">
      <alignment horizontal="justify" vertical="top" wrapText="1"/>
    </xf>
    <xf numFmtId="0" fontId="2" fillId="0" borderId="18" xfId="88" applyFont="1" applyFill="1" applyBorder="1" applyAlignment="1" applyProtection="1">
      <alignment horizontal="center" vertical="top" shrinkToFit="1"/>
    </xf>
    <xf numFmtId="4" fontId="3" fillId="0" borderId="18" xfId="53" applyNumberFormat="1" applyFont="1" applyFill="1" applyBorder="1" applyAlignment="1" applyProtection="1">
      <alignment horizontal="center" vertical="top" shrinkToFit="1"/>
    </xf>
    <xf numFmtId="0" fontId="3" fillId="0" borderId="0" xfId="88" applyFont="1" applyFill="1" applyAlignment="1" applyProtection="1">
      <alignment vertical="top"/>
      <protection locked="0"/>
    </xf>
    <xf numFmtId="4" fontId="2" fillId="0" borderId="21" xfId="88" applyNumberFormat="1" applyFont="1" applyFill="1" applyBorder="1" applyAlignment="1" applyProtection="1">
      <alignment horizontal="right" vertical="center" shrinkToFit="1"/>
    </xf>
    <xf numFmtId="4" fontId="2" fillId="0" borderId="21" xfId="88" applyNumberFormat="1" applyFont="1" applyFill="1" applyBorder="1" applyAlignment="1" applyProtection="1">
      <alignment horizontal="center" vertical="center" shrinkToFit="1"/>
    </xf>
    <xf numFmtId="4" fontId="3" fillId="0" borderId="13" xfId="61" applyNumberFormat="1" applyFont="1" applyFill="1" applyBorder="1" applyAlignment="1" applyProtection="1">
      <alignment horizontal="center" shrinkToFit="1"/>
    </xf>
    <xf numFmtId="49" fontId="2" fillId="0" borderId="32" xfId="107" applyNumberFormat="1" applyFont="1" applyFill="1" applyBorder="1" applyAlignment="1" applyProtection="1">
      <alignment horizontal="center" vertical="center" wrapText="1"/>
    </xf>
    <xf numFmtId="0" fontId="2" fillId="0" borderId="32" xfId="107" applyNumberFormat="1" applyFont="1" applyFill="1" applyBorder="1" applyAlignment="1" applyProtection="1">
      <alignment horizontal="center" vertical="center" wrapText="1"/>
    </xf>
    <xf numFmtId="4" fontId="2" fillId="0" borderId="32" xfId="107" applyNumberFormat="1" applyFont="1" applyFill="1" applyBorder="1" applyAlignment="1" applyProtection="1">
      <alignment horizontal="center" vertical="center" wrapText="1"/>
    </xf>
    <xf numFmtId="49" fontId="3" fillId="0" borderId="33" xfId="88" applyNumberFormat="1" applyFont="1" applyFill="1" applyBorder="1" applyAlignment="1" applyProtection="1">
      <alignment horizontal="center" vertical="top"/>
    </xf>
    <xf numFmtId="0" fontId="3" fillId="0" borderId="33" xfId="88" applyNumberFormat="1" applyFont="1" applyFill="1" applyBorder="1" applyAlignment="1" applyProtection="1">
      <alignment horizontal="justify" vertical="top"/>
    </xf>
    <xf numFmtId="4" fontId="3" fillId="0" borderId="33" xfId="88" applyNumberFormat="1" applyFont="1" applyFill="1" applyBorder="1" applyAlignment="1" applyProtection="1">
      <alignment horizontal="center" shrinkToFit="1"/>
    </xf>
    <xf numFmtId="4" fontId="3" fillId="0" borderId="0" xfId="88" applyNumberFormat="1" applyFont="1" applyFill="1" applyBorder="1" applyAlignment="1" applyProtection="1">
      <alignment horizontal="center" shrinkToFit="1"/>
    </xf>
    <xf numFmtId="0" fontId="2" fillId="27" borderId="18" xfId="88" applyNumberFormat="1" applyFont="1" applyFill="1" applyBorder="1" applyAlignment="1" applyProtection="1">
      <alignment horizontal="center" shrinkToFit="1"/>
    </xf>
    <xf numFmtId="4" fontId="2" fillId="27" borderId="18" xfId="88" applyNumberFormat="1" applyFont="1" applyFill="1" applyBorder="1" applyAlignment="1" applyProtection="1">
      <alignment horizontal="center" shrinkToFit="1"/>
    </xf>
    <xf numFmtId="49" fontId="2" fillId="0" borderId="23" xfId="88" applyNumberFormat="1" applyFont="1" applyFill="1" applyBorder="1" applyAlignment="1" applyProtection="1">
      <alignment horizontal="center" vertical="top" wrapText="1"/>
    </xf>
    <xf numFmtId="0" fontId="2" fillId="0" borderId="0" xfId="88" applyNumberFormat="1" applyFont="1" applyFill="1" applyBorder="1" applyAlignment="1" applyProtection="1">
      <alignment horizontal="justify" vertical="top" wrapText="1"/>
    </xf>
    <xf numFmtId="0" fontId="2" fillId="0" borderId="0" xfId="88" applyFont="1" applyFill="1" applyBorder="1" applyAlignment="1" applyProtection="1">
      <alignment horizontal="center" shrinkToFit="1"/>
    </xf>
    <xf numFmtId="4" fontId="3" fillId="0" borderId="0" xfId="53" applyNumberFormat="1" applyFont="1" applyFill="1" applyBorder="1" applyAlignment="1" applyProtection="1">
      <alignment horizontal="center" shrinkToFit="1"/>
    </xf>
    <xf numFmtId="0" fontId="2" fillId="28" borderId="17" xfId="88" applyNumberFormat="1" applyFont="1" applyFill="1" applyBorder="1" applyAlignment="1" applyProtection="1">
      <alignment horizontal="center" vertical="center"/>
    </xf>
    <xf numFmtId="0" fontId="2" fillId="28" borderId="18" xfId="88" applyNumberFormat="1" applyFont="1" applyFill="1" applyBorder="1" applyAlignment="1" applyProtection="1">
      <alignment horizontal="justify" vertical="center"/>
    </xf>
    <xf numFmtId="0" fontId="2" fillId="28" borderId="18" xfId="88" applyNumberFormat="1" applyFont="1" applyFill="1" applyBorder="1" applyAlignment="1" applyProtection="1">
      <alignment horizontal="center" shrinkToFit="1"/>
    </xf>
    <xf numFmtId="4" fontId="2" fillId="28" borderId="19" xfId="88" applyNumberFormat="1" applyFont="1" applyFill="1" applyBorder="1" applyAlignment="1" applyProtection="1">
      <alignment horizontal="center" shrinkToFit="1"/>
    </xf>
    <xf numFmtId="169" fontId="3" fillId="0" borderId="36" xfId="88" applyNumberFormat="1" applyFont="1" applyFill="1" applyBorder="1" applyAlignment="1" applyProtection="1">
      <alignment horizontal="center" vertical="top" wrapText="1"/>
    </xf>
    <xf numFmtId="0" fontId="3" fillId="0" borderId="37" xfId="88" applyNumberFormat="1" applyFont="1" applyFill="1" applyBorder="1" applyAlignment="1" applyProtection="1">
      <alignment horizontal="justify" vertical="top" wrapText="1"/>
    </xf>
    <xf numFmtId="0" fontId="3" fillId="0" borderId="37" xfId="88" applyFont="1" applyFill="1" applyBorder="1" applyAlignment="1" applyProtection="1">
      <alignment horizontal="center" shrinkToFit="1"/>
    </xf>
    <xf numFmtId="4" fontId="3" fillId="0" borderId="37" xfId="53" applyNumberFormat="1" applyFont="1" applyFill="1" applyBorder="1" applyAlignment="1" applyProtection="1">
      <alignment horizontal="center" shrinkToFit="1"/>
    </xf>
    <xf numFmtId="4" fontId="2" fillId="0" borderId="21" xfId="88" applyNumberFormat="1" applyFont="1" applyFill="1" applyBorder="1" applyAlignment="1" applyProtection="1">
      <alignment horizontal="center" shrinkToFit="1"/>
    </xf>
    <xf numFmtId="49" fontId="2" fillId="27" borderId="17" xfId="88" applyNumberFormat="1" applyFont="1" applyFill="1" applyBorder="1" applyAlignment="1" applyProtection="1">
      <alignment horizontal="center" vertical="center"/>
    </xf>
    <xf numFmtId="4" fontId="3" fillId="0" borderId="0" xfId="88" applyNumberFormat="1" applyFont="1" applyAlignment="1" applyProtection="1">
      <alignment vertical="center"/>
      <protection locked="0"/>
    </xf>
    <xf numFmtId="0" fontId="3" fillId="0" borderId="0" xfId="88" applyFont="1" applyAlignment="1" applyProtection="1">
      <alignment vertical="center"/>
      <protection locked="0"/>
    </xf>
    <xf numFmtId="49" fontId="3" fillId="0" borderId="39" xfId="88" applyNumberFormat="1" applyFont="1" applyFill="1" applyBorder="1" applyAlignment="1" applyProtection="1">
      <alignment horizontal="center" wrapText="1"/>
    </xf>
    <xf numFmtId="0" fontId="3" fillId="0" borderId="40" xfId="88" applyNumberFormat="1" applyFont="1" applyFill="1" applyBorder="1" applyAlignment="1" applyProtection="1">
      <alignment horizontal="justify"/>
    </xf>
    <xf numFmtId="0" fontId="3" fillId="0" borderId="40" xfId="88" applyFont="1" applyFill="1" applyBorder="1" applyAlignment="1" applyProtection="1">
      <alignment horizontal="center" shrinkToFit="1"/>
    </xf>
    <xf numFmtId="4" fontId="3" fillId="0" borderId="40" xfId="53" applyNumberFormat="1" applyFont="1" applyFill="1" applyBorder="1" applyAlignment="1" applyProtection="1">
      <alignment horizontal="center" shrinkToFit="1"/>
    </xf>
    <xf numFmtId="0" fontId="3" fillId="0" borderId="42" xfId="88" applyNumberFormat="1" applyFont="1" applyFill="1" applyBorder="1" applyAlignment="1" applyProtection="1">
      <alignment horizontal="center" wrapText="1"/>
    </xf>
    <xf numFmtId="0" fontId="3" fillId="0" borderId="9" xfId="88" applyNumberFormat="1" applyFont="1" applyFill="1" applyBorder="1" applyAlignment="1" applyProtection="1">
      <alignment horizontal="justify"/>
    </xf>
    <xf numFmtId="0" fontId="3" fillId="0" borderId="9" xfId="88" applyFont="1" applyFill="1" applyBorder="1" applyAlignment="1" applyProtection="1">
      <alignment horizontal="center" shrinkToFit="1"/>
    </xf>
    <xf numFmtId="4" fontId="3" fillId="0" borderId="9" xfId="53" applyNumberFormat="1" applyFont="1" applyFill="1" applyBorder="1" applyAlignment="1" applyProtection="1">
      <alignment horizontal="center" shrinkToFit="1"/>
    </xf>
    <xf numFmtId="49" fontId="3" fillId="0" borderId="42" xfId="88" applyNumberFormat="1" applyFont="1" applyFill="1" applyBorder="1" applyAlignment="1" applyProtection="1">
      <alignment horizontal="center" wrapText="1"/>
    </xf>
    <xf numFmtId="0" fontId="3" fillId="0" borderId="9" xfId="88" applyNumberFormat="1" applyFont="1" applyFill="1" applyBorder="1" applyAlignment="1" applyProtection="1">
      <alignment horizontal="justify" wrapText="1"/>
    </xf>
    <xf numFmtId="49" fontId="3" fillId="0" borderId="44" xfId="88" applyNumberFormat="1" applyFont="1" applyFill="1" applyBorder="1" applyAlignment="1" applyProtection="1">
      <alignment horizontal="center" wrapText="1"/>
    </xf>
    <xf numFmtId="0" fontId="3" fillId="0" borderId="45" xfId="88" applyNumberFormat="1" applyFont="1" applyFill="1" applyBorder="1" applyAlignment="1" applyProtection="1">
      <alignment horizontal="justify"/>
    </xf>
    <xf numFmtId="0" fontId="3" fillId="0" borderId="45" xfId="88" applyFont="1" applyFill="1" applyBorder="1" applyAlignment="1" applyProtection="1">
      <alignment horizontal="center" shrinkToFit="1"/>
    </xf>
    <xf numFmtId="4" fontId="3" fillId="0" borderId="45" xfId="53" applyNumberFormat="1" applyFont="1" applyFill="1" applyBorder="1" applyAlignment="1" applyProtection="1">
      <alignment horizontal="center" shrinkToFit="1"/>
    </xf>
    <xf numFmtId="0" fontId="2" fillId="0" borderId="29" xfId="88" applyNumberFormat="1" applyFont="1" applyFill="1" applyBorder="1" applyAlignment="1" applyProtection="1">
      <alignment vertical="center"/>
    </xf>
    <xf numFmtId="0" fontId="2" fillId="0" borderId="29" xfId="88" applyNumberFormat="1" applyFont="1" applyFill="1" applyBorder="1" applyAlignment="1" applyProtection="1"/>
    <xf numFmtId="4" fontId="2" fillId="0" borderId="29" xfId="88" applyNumberFormat="1" applyFont="1" applyFill="1" applyBorder="1" applyAlignment="1" applyProtection="1"/>
    <xf numFmtId="4" fontId="3" fillId="0" borderId="0" xfId="88" applyNumberFormat="1" applyFont="1" applyBorder="1" applyAlignment="1" applyProtection="1">
      <alignment vertical="center"/>
      <protection locked="0"/>
    </xf>
    <xf numFmtId="0" fontId="3" fillId="0" borderId="0" xfId="88" applyFont="1" applyBorder="1" applyAlignment="1" applyProtection="1">
      <alignment vertical="center"/>
      <protection locked="0"/>
    </xf>
    <xf numFmtId="49" fontId="3" fillId="0" borderId="47" xfId="88" applyNumberFormat="1" applyFont="1" applyFill="1" applyBorder="1" applyAlignment="1" applyProtection="1">
      <alignment horizontal="center" vertical="top"/>
    </xf>
    <xf numFmtId="0" fontId="3" fillId="0" borderId="48" xfId="88" applyNumberFormat="1" applyFont="1" applyFill="1" applyBorder="1" applyAlignment="1" applyProtection="1">
      <alignment horizontal="justify" vertical="top"/>
    </xf>
    <xf numFmtId="4" fontId="3" fillId="0" borderId="48" xfId="88" applyNumberFormat="1" applyFont="1" applyFill="1" applyBorder="1" applyAlignment="1" applyProtection="1">
      <alignment horizontal="center" shrinkToFit="1"/>
    </xf>
    <xf numFmtId="49" fontId="2" fillId="0" borderId="36" xfId="88" applyNumberFormat="1" applyFont="1" applyFill="1" applyBorder="1" applyAlignment="1" applyProtection="1">
      <alignment horizontal="center" vertical="top" wrapText="1"/>
    </xf>
    <xf numFmtId="0" fontId="2" fillId="0" borderId="37" xfId="88" applyNumberFormat="1" applyFont="1" applyFill="1" applyBorder="1" applyAlignment="1" applyProtection="1">
      <alignment horizontal="justify" vertical="top" wrapText="1"/>
    </xf>
    <xf numFmtId="0" fontId="2" fillId="0" borderId="18" xfId="88" applyFont="1" applyFill="1" applyBorder="1" applyAlignment="1" applyProtection="1">
      <alignment horizontal="center" shrinkToFit="1"/>
    </xf>
    <xf numFmtId="0" fontId="2" fillId="28" borderId="18" xfId="88" applyNumberFormat="1" applyFont="1" applyFill="1" applyBorder="1" applyAlignment="1" applyProtection="1">
      <alignment vertical="center"/>
    </xf>
    <xf numFmtId="4" fontId="2" fillId="0" borderId="50" xfId="88" applyNumberFormat="1" applyFont="1" applyFill="1" applyBorder="1" applyAlignment="1" applyProtection="1">
      <alignment horizontal="center" vertical="center" shrinkToFit="1"/>
    </xf>
    <xf numFmtId="4" fontId="2" fillId="0" borderId="51" xfId="88" applyNumberFormat="1" applyFont="1" applyFill="1" applyBorder="1" applyAlignment="1" applyProtection="1">
      <alignment horizontal="right" vertical="center" wrapText="1"/>
    </xf>
    <xf numFmtId="4" fontId="2" fillId="0" borderId="51" xfId="88" applyNumberFormat="1" applyFont="1" applyFill="1" applyBorder="1" applyAlignment="1" applyProtection="1">
      <alignment horizontal="center" vertical="center" shrinkToFit="1"/>
    </xf>
    <xf numFmtId="1" fontId="2" fillId="0" borderId="51" xfId="88" applyNumberFormat="1" applyFont="1" applyFill="1" applyBorder="1" applyAlignment="1" applyProtection="1">
      <alignment horizontal="center" vertical="center" shrinkToFit="1"/>
    </xf>
    <xf numFmtId="0" fontId="3" fillId="0" borderId="0" xfId="88" applyNumberFormat="1" applyFont="1" applyFill="1" applyBorder="1" applyAlignment="1" applyProtection="1">
      <alignment horizontal="justify" vertical="top" wrapText="1"/>
    </xf>
    <xf numFmtId="0" fontId="3" fillId="0" borderId="0" xfId="88" applyFont="1" applyFill="1" applyBorder="1" applyAlignment="1" applyProtection="1">
      <alignment horizontal="center" shrinkToFit="1"/>
    </xf>
    <xf numFmtId="4" fontId="28" fillId="25" borderId="14" xfId="88" applyNumberFormat="1" applyFont="1" applyFill="1" applyBorder="1" applyAlignment="1" applyProtection="1">
      <alignment horizontal="center" shrinkToFit="1"/>
    </xf>
    <xf numFmtId="4" fontId="2" fillId="0" borderId="18" xfId="88" applyNumberFormat="1" applyFont="1" applyFill="1" applyBorder="1" applyAlignment="1" applyProtection="1">
      <alignment horizontal="left" wrapText="1"/>
    </xf>
    <xf numFmtId="4" fontId="3" fillId="0" borderId="26" xfId="88" applyNumberFormat="1" applyFont="1" applyFill="1" applyBorder="1" applyAlignment="1" applyProtection="1">
      <alignment horizontal="center" shrinkToFit="1"/>
    </xf>
    <xf numFmtId="4" fontId="3" fillId="0" borderId="26" xfId="53" applyNumberFormat="1" applyFont="1" applyFill="1" applyBorder="1" applyAlignment="1" applyProtection="1">
      <alignment horizontal="center" shrinkToFit="1"/>
    </xf>
    <xf numFmtId="4" fontId="34" fillId="0" borderId="29" xfId="88" applyNumberFormat="1" applyFont="1" applyFill="1" applyBorder="1" applyAlignment="1" applyProtection="1">
      <alignment horizontal="center" shrinkToFit="1"/>
    </xf>
    <xf numFmtId="4" fontId="34" fillId="0" borderId="29" xfId="53" applyNumberFormat="1" applyFont="1" applyFill="1" applyBorder="1" applyAlignment="1" applyProtection="1">
      <alignment horizontal="center" shrinkToFit="1"/>
    </xf>
    <xf numFmtId="0" fontId="2" fillId="0" borderId="28" xfId="88" applyNumberFormat="1" applyFont="1" applyFill="1" applyBorder="1" applyAlignment="1" applyProtection="1">
      <alignment horizontal="center" vertical="center"/>
    </xf>
    <xf numFmtId="0" fontId="3" fillId="0" borderId="23" xfId="88" applyNumberFormat="1" applyFont="1" applyFill="1" applyBorder="1" applyAlignment="1" applyProtection="1">
      <alignment horizontal="center" vertical="top" wrapText="1"/>
    </xf>
    <xf numFmtId="4" fontId="2" fillId="0" borderId="32" xfId="107" applyNumberFormat="1" applyFont="1" applyFill="1" applyBorder="1" applyAlignment="1" applyProtection="1">
      <alignment horizontal="center" vertical="top" wrapText="1"/>
    </xf>
    <xf numFmtId="49" fontId="3" fillId="0" borderId="53" xfId="88" applyNumberFormat="1" applyFont="1" applyFill="1" applyBorder="1" applyAlignment="1" applyProtection="1">
      <alignment horizontal="center" vertical="top"/>
    </xf>
    <xf numFmtId="4" fontId="3" fillId="0" borderId="33" xfId="88" applyNumberFormat="1" applyFont="1" applyFill="1" applyBorder="1" applyAlignment="1" applyProtection="1">
      <alignment horizontal="center" vertical="top" shrinkToFit="1"/>
    </xf>
    <xf numFmtId="0" fontId="2" fillId="0" borderId="0" xfId="88" applyFont="1" applyFill="1" applyBorder="1" applyAlignment="1" applyProtection="1">
      <alignment horizontal="center" vertical="top" shrinkToFit="1"/>
    </xf>
    <xf numFmtId="0" fontId="2" fillId="28" borderId="18" xfId="88" applyNumberFormat="1" applyFont="1" applyFill="1" applyBorder="1" applyAlignment="1" applyProtection="1">
      <alignment horizontal="center" vertical="center" shrinkToFit="1"/>
    </xf>
    <xf numFmtId="4" fontId="2" fillId="28" borderId="19" xfId="88" applyNumberFormat="1" applyFont="1" applyFill="1" applyBorder="1" applyAlignment="1" applyProtection="1">
      <alignment horizontal="center" vertical="center" shrinkToFit="1"/>
    </xf>
    <xf numFmtId="4" fontId="3" fillId="0" borderId="0" xfId="88" applyNumberFormat="1" applyFont="1" applyFill="1" applyBorder="1" applyAlignment="1" applyProtection="1">
      <protection locked="0"/>
    </xf>
    <xf numFmtId="4" fontId="2" fillId="0" borderId="51" xfId="88" applyNumberFormat="1" applyFont="1" applyFill="1" applyBorder="1" applyAlignment="1" applyProtection="1">
      <alignment horizontal="right" vertical="center" shrinkToFit="1"/>
    </xf>
    <xf numFmtId="4" fontId="2" fillId="0" borderId="51" xfId="88" applyNumberFormat="1" applyFont="1" applyFill="1" applyBorder="1" applyAlignment="1" applyProtection="1">
      <alignment horizontal="right" vertical="center"/>
    </xf>
    <xf numFmtId="4" fontId="3" fillId="0" borderId="48" xfId="88" applyNumberFormat="1" applyFont="1" applyFill="1" applyBorder="1" applyAlignment="1" applyProtection="1">
      <alignment horizontal="center" vertical="top" shrinkToFit="1"/>
    </xf>
    <xf numFmtId="4" fontId="2" fillId="0" borderId="17" xfId="88" applyNumberFormat="1" applyFont="1" applyFill="1" applyBorder="1" applyAlignment="1" applyProtection="1">
      <alignment horizontal="right" wrapText="1"/>
    </xf>
    <xf numFmtId="4" fontId="3" fillId="0" borderId="25" xfId="88" applyNumberFormat="1" applyFont="1" applyFill="1" applyBorder="1" applyAlignment="1" applyProtection="1">
      <alignment horizontal="right" vertical="top" wrapText="1"/>
    </xf>
    <xf numFmtId="4" fontId="34" fillId="0" borderId="28" xfId="88" applyNumberFormat="1" applyFont="1" applyFill="1" applyBorder="1" applyAlignment="1" applyProtection="1">
      <alignment horizontal="right" vertical="center"/>
    </xf>
    <xf numFmtId="0" fontId="26" fillId="25" borderId="18" xfId="88" applyNumberFormat="1" applyFont="1" applyFill="1" applyBorder="1" applyAlignment="1" applyProtection="1">
      <alignment vertical="center"/>
    </xf>
    <xf numFmtId="0" fontId="3" fillId="0" borderId="13" xfId="88" applyFont="1" applyFill="1" applyBorder="1" applyAlignment="1" applyProtection="1">
      <alignment vertical="top" wrapText="1"/>
    </xf>
    <xf numFmtId="4" fontId="3" fillId="0" borderId="13" xfId="88" applyNumberFormat="1" applyFont="1" applyFill="1" applyBorder="1" applyAlignment="1" applyProtection="1">
      <alignment horizontal="center"/>
    </xf>
    <xf numFmtId="0" fontId="3" fillId="0" borderId="55" xfId="88" applyFont="1" applyFill="1" applyBorder="1" applyAlignment="1" applyProtection="1">
      <alignment vertical="top" wrapText="1"/>
    </xf>
    <xf numFmtId="4" fontId="3" fillId="0" borderId="55" xfId="88" applyNumberFormat="1" applyFont="1" applyFill="1" applyBorder="1" applyAlignment="1" applyProtection="1">
      <alignment horizontal="center"/>
    </xf>
    <xf numFmtId="169" fontId="3" fillId="0" borderId="20" xfId="88" applyNumberFormat="1" applyFont="1" applyFill="1" applyBorder="1" applyAlignment="1" applyProtection="1">
      <alignment horizontal="center" vertical="top" wrapText="1"/>
    </xf>
    <xf numFmtId="0" fontId="3" fillId="0" borderId="21" xfId="88" applyNumberFormat="1" applyFont="1" applyFill="1" applyBorder="1" applyAlignment="1" applyProtection="1">
      <alignment horizontal="justify" vertical="top" wrapText="1"/>
    </xf>
    <xf numFmtId="0" fontId="3" fillId="0" borderId="21" xfId="88" applyFont="1" applyFill="1" applyBorder="1" applyAlignment="1" applyProtection="1">
      <alignment horizontal="center" shrinkToFit="1"/>
    </xf>
    <xf numFmtId="4" fontId="3" fillId="0" borderId="21" xfId="53" applyNumberFormat="1" applyFont="1" applyFill="1" applyBorder="1" applyAlignment="1" applyProtection="1">
      <alignment horizontal="center" shrinkToFit="1"/>
    </xf>
    <xf numFmtId="4" fontId="2" fillId="0" borderId="20" xfId="88" applyNumberFormat="1" applyFont="1" applyFill="1" applyBorder="1" applyAlignment="1" applyProtection="1">
      <alignment horizontal="center" vertical="top" shrinkToFit="1"/>
    </xf>
    <xf numFmtId="4" fontId="2" fillId="0" borderId="21" xfId="88" applyNumberFormat="1" applyFont="1" applyFill="1" applyBorder="1" applyAlignment="1" applyProtection="1">
      <alignment horizontal="right" vertical="top" wrapText="1"/>
    </xf>
    <xf numFmtId="3" fontId="2" fillId="0" borderId="21" xfId="88" applyNumberFormat="1" applyFont="1" applyFill="1" applyBorder="1" applyAlignment="1" applyProtection="1">
      <alignment horizontal="center" vertical="center" shrinkToFit="1"/>
    </xf>
    <xf numFmtId="49" fontId="2" fillId="0" borderId="20" xfId="88" applyNumberFormat="1" applyFont="1" applyFill="1" applyBorder="1" applyAlignment="1" applyProtection="1">
      <alignment horizontal="center" vertical="top" wrapText="1"/>
    </xf>
    <xf numFmtId="0" fontId="2" fillId="0" borderId="21" xfId="88" applyNumberFormat="1" applyFont="1" applyFill="1" applyBorder="1" applyAlignment="1" applyProtection="1">
      <alignment horizontal="justify" vertical="top" wrapText="1"/>
    </xf>
    <xf numFmtId="0" fontId="2" fillId="0" borderId="21" xfId="88" applyFont="1" applyFill="1" applyBorder="1" applyAlignment="1" applyProtection="1">
      <alignment horizontal="center" vertical="top" shrinkToFit="1"/>
    </xf>
    <xf numFmtId="4" fontId="3" fillId="0" borderId="21" xfId="53" applyNumberFormat="1" applyFont="1" applyFill="1" applyBorder="1" applyAlignment="1" applyProtection="1">
      <alignment horizontal="center" vertical="top" shrinkToFit="1"/>
    </xf>
    <xf numFmtId="49" fontId="2" fillId="0" borderId="56" xfId="107" applyNumberFormat="1" applyFont="1" applyFill="1" applyBorder="1" applyAlignment="1" applyProtection="1">
      <alignment horizontal="center" vertical="center" wrapText="1"/>
    </xf>
    <xf numFmtId="0" fontId="2" fillId="0" borderId="57" xfId="107" applyNumberFormat="1" applyFont="1" applyFill="1" applyBorder="1" applyAlignment="1" applyProtection="1">
      <alignment horizontal="center" vertical="center" wrapText="1"/>
    </xf>
    <xf numFmtId="4" fontId="2" fillId="0" borderId="57" xfId="107" applyNumberFormat="1" applyFont="1" applyFill="1" applyBorder="1" applyAlignment="1" applyProtection="1">
      <alignment horizontal="center" vertical="center" wrapText="1"/>
    </xf>
    <xf numFmtId="4" fontId="3" fillId="0" borderId="33" xfId="88" applyNumberFormat="1" applyFont="1" applyFill="1" applyBorder="1" applyAlignment="1" applyProtection="1">
      <alignment horizontal="center" vertical="center" shrinkToFit="1"/>
    </xf>
    <xf numFmtId="3" fontId="28" fillId="25" borderId="18" xfId="88" applyNumberFormat="1" applyFont="1" applyFill="1" applyBorder="1" applyAlignment="1" applyProtection="1">
      <alignment horizontal="center" vertical="center" shrinkToFit="1"/>
    </xf>
    <xf numFmtId="4" fontId="3" fillId="0" borderId="0" xfId="88" applyNumberFormat="1" applyFont="1" applyFill="1" applyBorder="1" applyAlignment="1" applyProtection="1">
      <alignment horizontal="center" vertical="center" shrinkToFit="1"/>
    </xf>
    <xf numFmtId="3" fontId="2" fillId="27" borderId="18" xfId="88" applyNumberFormat="1" applyFont="1" applyFill="1" applyBorder="1" applyAlignment="1" applyProtection="1">
      <alignment horizontal="center" vertical="center" shrinkToFit="1"/>
    </xf>
    <xf numFmtId="0" fontId="2" fillId="0" borderId="18" xfId="88" applyFont="1" applyFill="1" applyBorder="1" applyAlignment="1" applyProtection="1">
      <alignment horizontal="center" vertical="center" shrinkToFit="1"/>
    </xf>
    <xf numFmtId="4" fontId="2" fillId="0" borderId="21" xfId="88" applyNumberFormat="1" applyFont="1" applyFill="1" applyBorder="1" applyAlignment="1" applyProtection="1">
      <alignment horizontal="right" vertical="center"/>
    </xf>
    <xf numFmtId="49" fontId="2" fillId="27" borderId="17" xfId="88" applyNumberFormat="1" applyFont="1" applyFill="1" applyBorder="1" applyAlignment="1" applyProtection="1">
      <alignment horizontal="left" vertical="center"/>
    </xf>
    <xf numFmtId="4" fontId="34" fillId="0" borderId="29" xfId="88" applyNumberFormat="1" applyFont="1" applyFill="1" applyBorder="1" applyAlignment="1" applyProtection="1">
      <alignment horizontal="right" vertical="center" wrapText="1"/>
    </xf>
    <xf numFmtId="49" fontId="51" fillId="25" borderId="17" xfId="88" applyNumberFormat="1" applyFont="1" applyFill="1" applyBorder="1" applyAlignment="1" applyProtection="1">
      <alignment horizontal="center" vertical="top"/>
    </xf>
    <xf numFmtId="0" fontId="51" fillId="25" borderId="18" xfId="88" applyNumberFormat="1" applyFont="1" applyFill="1" applyBorder="1" applyAlignment="1" applyProtection="1">
      <alignment horizontal="justify" vertical="center"/>
    </xf>
    <xf numFmtId="4" fontId="51" fillId="25" borderId="18" xfId="88" applyNumberFormat="1" applyFont="1" applyFill="1" applyBorder="1" applyAlignment="1" applyProtection="1">
      <alignment horizontal="center" vertical="top" shrinkToFit="1"/>
    </xf>
    <xf numFmtId="3" fontId="51" fillId="25" borderId="18" xfId="88" applyNumberFormat="1" applyFont="1" applyFill="1" applyBorder="1" applyAlignment="1" applyProtection="1">
      <alignment horizontal="right" vertical="top" shrinkToFit="1"/>
    </xf>
    <xf numFmtId="0" fontId="52" fillId="0" borderId="0" xfId="88" applyFont="1" applyFill="1" applyProtection="1">
      <protection locked="0"/>
    </xf>
    <xf numFmtId="49" fontId="53" fillId="0" borderId="34" xfId="88" applyNumberFormat="1" applyFont="1" applyFill="1" applyBorder="1" applyAlignment="1" applyProtection="1">
      <alignment horizontal="center" vertical="top"/>
    </xf>
    <xf numFmtId="0" fontId="53" fillId="0" borderId="34" xfId="88" applyNumberFormat="1" applyFont="1" applyFill="1" applyBorder="1" applyAlignment="1" applyProtection="1">
      <alignment horizontal="justify" vertical="center"/>
    </xf>
    <xf numFmtId="4" fontId="53" fillId="0" borderId="34" xfId="88" applyNumberFormat="1" applyFont="1" applyFill="1" applyBorder="1" applyAlignment="1" applyProtection="1">
      <alignment horizontal="center" vertical="top" shrinkToFit="1"/>
    </xf>
    <xf numFmtId="3" fontId="53" fillId="0" borderId="34" xfId="88" applyNumberFormat="1" applyFont="1" applyFill="1" applyBorder="1" applyAlignment="1" applyProtection="1">
      <alignment horizontal="right" vertical="top" shrinkToFit="1"/>
    </xf>
    <xf numFmtId="0" fontId="52" fillId="0" borderId="0" xfId="88" applyFont="1" applyFill="1" applyBorder="1" applyProtection="1">
      <protection locked="0"/>
    </xf>
    <xf numFmtId="49" fontId="34" fillId="0" borderId="37" xfId="88" applyNumberFormat="1" applyFont="1" applyFill="1" applyBorder="1" applyAlignment="1" applyProtection="1">
      <alignment horizontal="center" wrapText="1"/>
    </xf>
    <xf numFmtId="0" fontId="25" fillId="0" borderId="37" xfId="88" applyFont="1" applyFill="1" applyBorder="1" applyAlignment="1" applyProtection="1">
      <alignment horizontal="center" shrinkToFit="1"/>
    </xf>
    <xf numFmtId="3" fontId="25" fillId="0" borderId="37" xfId="53" applyNumberFormat="1" applyFont="1" applyFill="1" applyBorder="1" applyAlignment="1" applyProtection="1">
      <alignment horizontal="right" shrinkToFit="1"/>
    </xf>
    <xf numFmtId="0" fontId="25" fillId="0" borderId="0" xfId="88" applyFont="1" applyFill="1" applyAlignment="1" applyProtection="1">
      <protection locked="0"/>
    </xf>
    <xf numFmtId="49" fontId="34" fillId="0" borderId="18" xfId="88" applyNumberFormat="1" applyFont="1" applyFill="1" applyBorder="1" applyAlignment="1" applyProtection="1">
      <alignment horizontal="center" wrapText="1"/>
    </xf>
    <xf numFmtId="0" fontId="25" fillId="0" borderId="18" xfId="88" applyFont="1" applyFill="1" applyBorder="1" applyAlignment="1" applyProtection="1">
      <alignment horizontal="center" shrinkToFit="1"/>
    </xf>
    <xf numFmtId="3" fontId="25" fillId="0" borderId="18" xfId="53" applyNumberFormat="1" applyFont="1" applyFill="1" applyBorder="1" applyAlignment="1" applyProtection="1">
      <alignment horizontal="right" shrinkToFit="1"/>
    </xf>
    <xf numFmtId="49" fontId="34" fillId="0" borderId="18" xfId="88" applyNumberFormat="1" applyFont="1" applyFill="1" applyBorder="1" applyAlignment="1" applyProtection="1">
      <alignment horizontal="left"/>
    </xf>
    <xf numFmtId="0" fontId="34" fillId="0" borderId="18" xfId="88" applyNumberFormat="1" applyFont="1" applyFill="1" applyBorder="1" applyAlignment="1" applyProtection="1">
      <alignment horizontal="justify"/>
    </xf>
    <xf numFmtId="0" fontId="25" fillId="0" borderId="18" xfId="88" applyNumberFormat="1" applyFont="1" applyFill="1" applyBorder="1" applyAlignment="1" applyProtection="1">
      <alignment horizontal="center" shrinkToFit="1"/>
    </xf>
    <xf numFmtId="0" fontId="25" fillId="0" borderId="18" xfId="53" applyNumberFormat="1" applyFont="1" applyFill="1" applyBorder="1" applyAlignment="1" applyProtection="1">
      <alignment horizontal="right" shrinkToFit="1"/>
    </xf>
    <xf numFmtId="0" fontId="34" fillId="0" borderId="18" xfId="88" applyNumberFormat="1" applyFont="1" applyFill="1" applyBorder="1" applyAlignment="1" applyProtection="1"/>
    <xf numFmtId="0" fontId="25" fillId="0" borderId="18" xfId="88" applyNumberFormat="1" applyFont="1" applyFill="1" applyBorder="1" applyAlignment="1" applyProtection="1">
      <alignment horizontal="center" wrapText="1" shrinkToFit="1"/>
    </xf>
    <xf numFmtId="0" fontId="25" fillId="0" borderId="18" xfId="53" applyNumberFormat="1" applyFont="1" applyFill="1" applyBorder="1" applyAlignment="1" applyProtection="1">
      <alignment horizontal="right" wrapText="1" shrinkToFit="1"/>
    </xf>
    <xf numFmtId="0" fontId="25" fillId="0" borderId="0" xfId="88" applyFont="1" applyFill="1" applyAlignment="1" applyProtection="1">
      <alignment wrapText="1"/>
      <protection locked="0"/>
    </xf>
    <xf numFmtId="49" fontId="34" fillId="0" borderId="18" xfId="88" applyNumberFormat="1" applyFont="1" applyFill="1" applyBorder="1" applyAlignment="1" applyProtection="1">
      <alignment horizontal="center" vertical="center" wrapText="1"/>
    </xf>
    <xf numFmtId="0" fontId="34" fillId="0" borderId="18" xfId="88" applyNumberFormat="1" applyFont="1" applyFill="1" applyBorder="1" applyAlignment="1" applyProtection="1">
      <alignment horizontal="justify" vertical="center" wrapText="1"/>
    </xf>
    <xf numFmtId="0" fontId="25" fillId="0" borderId="18" xfId="88" applyNumberFormat="1" applyFont="1" applyFill="1" applyBorder="1" applyAlignment="1" applyProtection="1">
      <alignment horizontal="center" vertical="top" wrapText="1" shrinkToFit="1"/>
    </xf>
    <xf numFmtId="0" fontId="25" fillId="0" borderId="18" xfId="53" applyNumberFormat="1" applyFont="1" applyFill="1" applyBorder="1" applyAlignment="1" applyProtection="1">
      <alignment horizontal="right" vertical="top" wrapText="1" shrinkToFit="1"/>
    </xf>
    <xf numFmtId="49" fontId="34" fillId="0" borderId="29" xfId="88" applyNumberFormat="1" applyFont="1" applyFill="1" applyBorder="1" applyAlignment="1" applyProtection="1">
      <alignment horizontal="center" vertical="top"/>
    </xf>
    <xf numFmtId="0" fontId="25" fillId="0" borderId="0" xfId="88" applyFont="1" applyFill="1" applyProtection="1">
      <protection locked="0"/>
    </xf>
    <xf numFmtId="0" fontId="3" fillId="0" borderId="0" xfId="88" applyFont="1" applyFill="1" applyAlignment="1" applyProtection="1">
      <alignment horizontal="center" vertical="top" shrinkToFit="1"/>
      <protection locked="0"/>
    </xf>
    <xf numFmtId="49" fontId="34" fillId="0" borderId="37" xfId="88" applyNumberFormat="1" applyFont="1" applyFill="1" applyBorder="1" applyAlignment="1" applyProtection="1">
      <alignment horizontal="left"/>
    </xf>
    <xf numFmtId="0" fontId="0" fillId="0" borderId="0" xfId="0" applyProtection="1">
      <protection locked="0"/>
    </xf>
    <xf numFmtId="0" fontId="35" fillId="0" borderId="0" xfId="0" applyFont="1" applyAlignment="1" applyProtection="1">
      <alignment vertical="center"/>
      <protection locked="0"/>
    </xf>
    <xf numFmtId="0" fontId="3" fillId="0" borderId="0" xfId="0" applyFont="1" applyAlignment="1" applyProtection="1">
      <alignment horizontal="justify" vertical="top" wrapText="1"/>
      <protection locked="0"/>
    </xf>
    <xf numFmtId="4" fontId="3" fillId="0" borderId="0" xfId="0" applyNumberFormat="1" applyFont="1" applyBorder="1" applyAlignment="1" applyProtection="1">
      <alignment horizontal="justify" vertical="center" wrapText="1"/>
      <protection locked="0"/>
    </xf>
    <xf numFmtId="0" fontId="2" fillId="0" borderId="0" xfId="101" applyFont="1" applyFill="1" applyBorder="1" applyAlignment="1" applyProtection="1">
      <alignment horizontal="justify" vertical="top" wrapText="1"/>
      <protection locked="0"/>
    </xf>
    <xf numFmtId="174" fontId="2" fillId="0" borderId="0" xfId="101" applyNumberFormat="1" applyFont="1" applyFill="1" applyBorder="1" applyAlignment="1" applyProtection="1">
      <alignment horizontal="justify" vertical="top" wrapText="1"/>
      <protection locked="0"/>
    </xf>
    <xf numFmtId="0" fontId="3" fillId="0" borderId="0" xfId="0" applyFont="1" applyAlignment="1" applyProtection="1">
      <alignment horizontal="justify"/>
      <protection locked="0"/>
    </xf>
    <xf numFmtId="0" fontId="3" fillId="0" borderId="0" xfId="0" applyFont="1" applyBorder="1" applyAlignment="1" applyProtection="1">
      <alignment horizontal="justify" vertical="top" wrapText="1"/>
      <protection locked="0"/>
    </xf>
    <xf numFmtId="0" fontId="0" fillId="0" borderId="0" xfId="0" applyProtection="1"/>
    <xf numFmtId="0" fontId="3" fillId="0" borderId="0" xfId="0" applyFont="1" applyAlignment="1" applyProtection="1">
      <alignment horizontal="justify" vertical="top" wrapText="1"/>
    </xf>
    <xf numFmtId="4" fontId="3" fillId="0" borderId="12" xfId="53" applyNumberFormat="1" applyFont="1" applyFill="1" applyBorder="1" applyAlignment="1" applyProtection="1">
      <alignment horizontal="right" vertical="top" shrinkToFit="1"/>
      <protection locked="0"/>
    </xf>
    <xf numFmtId="4" fontId="3" fillId="0" borderId="14" xfId="53" applyNumberFormat="1" applyFont="1" applyFill="1" applyBorder="1" applyAlignment="1" applyProtection="1">
      <alignment horizontal="right" vertical="top" shrinkToFit="1"/>
      <protection locked="0"/>
    </xf>
    <xf numFmtId="4" fontId="3" fillId="0" borderId="16" xfId="53" applyNumberFormat="1" applyFont="1" applyFill="1" applyBorder="1" applyAlignment="1" applyProtection="1">
      <alignment horizontal="right" vertical="top" shrinkToFit="1"/>
      <protection locked="0"/>
    </xf>
    <xf numFmtId="4" fontId="3" fillId="0" borderId="13" xfId="53" applyNumberFormat="1" applyFont="1" applyFill="1" applyBorder="1" applyAlignment="1" applyProtection="1">
      <alignment horizontal="right" vertical="top" shrinkToFit="1"/>
      <protection locked="0"/>
    </xf>
    <xf numFmtId="4" fontId="3" fillId="0" borderId="13" xfId="51" applyNumberFormat="1" applyFont="1" applyFill="1" applyBorder="1" applyAlignment="1" applyProtection="1">
      <alignment horizontal="right" vertical="top" shrinkToFit="1"/>
      <protection locked="0"/>
    </xf>
    <xf numFmtId="0" fontId="3" fillId="0" borderId="0" xfId="0" applyFont="1" applyAlignment="1" applyProtection="1">
      <alignment vertical="top"/>
      <protection locked="0"/>
    </xf>
    <xf numFmtId="4" fontId="3" fillId="0" borderId="14" xfId="51" applyNumberFormat="1" applyFont="1" applyFill="1" applyBorder="1" applyAlignment="1" applyProtection="1">
      <alignment horizontal="right" vertical="top" shrinkToFit="1"/>
      <protection locked="0"/>
    </xf>
    <xf numFmtId="4" fontId="3" fillId="0" borderId="12" xfId="51" applyNumberFormat="1" applyFont="1" applyFill="1" applyBorder="1" applyAlignment="1" applyProtection="1">
      <alignment horizontal="right" vertical="top" shrinkToFit="1"/>
      <protection locked="0"/>
    </xf>
    <xf numFmtId="4" fontId="3" fillId="0" borderId="12" xfId="0" applyNumberFormat="1" applyFont="1" applyFill="1" applyBorder="1" applyAlignment="1" applyProtection="1">
      <alignment horizontal="right" vertical="top" shrinkToFit="1"/>
      <protection locked="0"/>
    </xf>
    <xf numFmtId="0" fontId="41" fillId="0" borderId="0" xfId="0" applyFont="1" applyAlignment="1" applyProtection="1">
      <alignment vertical="top"/>
      <protection locked="0"/>
    </xf>
    <xf numFmtId="0" fontId="3" fillId="0" borderId="0" xfId="0" applyFont="1" applyProtection="1">
      <protection locked="0"/>
    </xf>
    <xf numFmtId="4" fontId="3" fillId="0" borderId="12" xfId="0" applyNumberFormat="1" applyFont="1" applyFill="1" applyBorder="1" applyAlignment="1" applyProtection="1">
      <alignment horizontal="right" shrinkToFit="1"/>
      <protection locked="0"/>
    </xf>
    <xf numFmtId="0" fontId="3" fillId="0" borderId="0" xfId="0" applyFont="1" applyFill="1" applyProtection="1">
      <protection locked="0"/>
    </xf>
    <xf numFmtId="49" fontId="3" fillId="0" borderId="12" xfId="88" applyNumberFormat="1" applyFont="1" applyFill="1" applyBorder="1" applyAlignment="1" applyProtection="1">
      <alignment horizontal="center" vertical="top" wrapText="1"/>
    </xf>
    <xf numFmtId="0" fontId="3" fillId="0" borderId="12" xfId="88" applyNumberFormat="1" applyFont="1" applyFill="1" applyBorder="1" applyAlignment="1" applyProtection="1">
      <alignment horizontal="justify" vertical="top" wrapText="1"/>
    </xf>
    <xf numFmtId="0" fontId="3" fillId="0" borderId="12" xfId="88" applyFont="1" applyFill="1" applyBorder="1" applyAlignment="1" applyProtection="1">
      <alignment horizontal="center" vertical="top" shrinkToFit="1"/>
    </xf>
    <xf numFmtId="4" fontId="3" fillId="0" borderId="12" xfId="53" applyNumberFormat="1" applyFont="1" applyFill="1" applyBorder="1" applyAlignment="1" applyProtection="1">
      <alignment horizontal="center" vertical="top" shrinkToFit="1"/>
    </xf>
    <xf numFmtId="49" fontId="3" fillId="0" borderId="14" xfId="88" applyNumberFormat="1" applyFont="1" applyFill="1" applyBorder="1" applyAlignment="1" applyProtection="1">
      <alignment horizontal="center" vertical="top" wrapText="1"/>
    </xf>
    <xf numFmtId="0" fontId="3" fillId="0" borderId="14" xfId="88" applyFont="1" applyFill="1" applyBorder="1" applyAlignment="1" applyProtection="1">
      <alignment horizontal="center" vertical="top" shrinkToFit="1"/>
    </xf>
    <xf numFmtId="4" fontId="3" fillId="0" borderId="14" xfId="53" applyNumberFormat="1" applyFont="1" applyFill="1" applyBorder="1" applyAlignment="1" applyProtection="1">
      <alignment horizontal="center" vertical="top" shrinkToFit="1"/>
    </xf>
    <xf numFmtId="49" fontId="3" fillId="0" borderId="16" xfId="88" applyNumberFormat="1" applyFont="1" applyFill="1" applyBorder="1" applyAlignment="1" applyProtection="1">
      <alignment horizontal="center" vertical="top" wrapText="1"/>
    </xf>
    <xf numFmtId="0" fontId="3" fillId="0" borderId="16" xfId="88" applyFont="1" applyFill="1" applyBorder="1" applyAlignment="1" applyProtection="1">
      <alignment horizontal="center" vertical="top" shrinkToFit="1"/>
    </xf>
    <xf numFmtId="4" fontId="3" fillId="0" borderId="16" xfId="53" applyNumberFormat="1" applyFont="1" applyFill="1" applyBorder="1" applyAlignment="1" applyProtection="1">
      <alignment horizontal="center" vertical="top" shrinkToFit="1"/>
    </xf>
    <xf numFmtId="49" fontId="3" fillId="0" borderId="13" xfId="88" applyNumberFormat="1" applyFont="1" applyFill="1" applyBorder="1" applyAlignment="1" applyProtection="1">
      <alignment horizontal="center" vertical="top" wrapText="1"/>
    </xf>
    <xf numFmtId="0" fontId="3" fillId="0" borderId="13" xfId="88" applyFont="1" applyFill="1" applyBorder="1" applyAlignment="1" applyProtection="1">
      <alignment horizontal="center" vertical="top" shrinkToFit="1"/>
    </xf>
    <xf numFmtId="4" fontId="3" fillId="0" borderId="13" xfId="53" applyNumberFormat="1" applyFont="1" applyFill="1" applyBorder="1" applyAlignment="1" applyProtection="1">
      <alignment horizontal="center" vertical="top" shrinkToFit="1"/>
    </xf>
    <xf numFmtId="4" fontId="3" fillId="0" borderId="13" xfId="51" applyNumberFormat="1" applyFont="1" applyFill="1" applyBorder="1" applyAlignment="1" applyProtection="1">
      <alignment horizontal="center" vertical="top" shrinkToFit="1"/>
    </xf>
    <xf numFmtId="169" fontId="3" fillId="0" borderId="13" xfId="0" applyNumberFormat="1" applyFont="1" applyFill="1" applyBorder="1" applyAlignment="1" applyProtection="1">
      <alignment horizontal="center" vertical="top" wrapText="1"/>
    </xf>
    <xf numFmtId="0" fontId="3" fillId="0" borderId="13" xfId="0" applyNumberFormat="1" applyFont="1" applyFill="1" applyBorder="1" applyAlignment="1" applyProtection="1">
      <alignment horizontal="justify" vertical="top" wrapText="1"/>
    </xf>
    <xf numFmtId="0" fontId="3" fillId="0" borderId="13" xfId="0" applyFont="1" applyFill="1" applyBorder="1" applyAlignment="1" applyProtection="1">
      <alignment horizontal="center" vertical="top" shrinkToFit="1"/>
    </xf>
    <xf numFmtId="169" fontId="3" fillId="0" borderId="14" xfId="0" applyNumberFormat="1" applyFont="1" applyFill="1" applyBorder="1" applyAlignment="1" applyProtection="1">
      <alignment horizontal="center" vertical="top" wrapText="1"/>
    </xf>
    <xf numFmtId="0" fontId="3" fillId="0" borderId="14" xfId="0" applyNumberFormat="1" applyFont="1" applyFill="1" applyBorder="1" applyAlignment="1" applyProtection="1">
      <alignment horizontal="justify" vertical="top" wrapText="1"/>
    </xf>
    <xf numFmtId="0" fontId="3" fillId="0" borderId="14" xfId="0" applyFont="1" applyFill="1" applyBorder="1" applyAlignment="1" applyProtection="1">
      <alignment horizontal="center" vertical="top" shrinkToFit="1"/>
    </xf>
    <xf numFmtId="4" fontId="3" fillId="0" borderId="14" xfId="51" applyNumberFormat="1" applyFont="1" applyFill="1" applyBorder="1" applyAlignment="1" applyProtection="1">
      <alignment horizontal="center" vertical="top" shrinkToFit="1"/>
    </xf>
    <xf numFmtId="169" fontId="3" fillId="0" borderId="12" xfId="0"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justify" vertical="top" wrapText="1"/>
    </xf>
    <xf numFmtId="0" fontId="3" fillId="0" borderId="12" xfId="0" applyFont="1" applyFill="1" applyBorder="1" applyAlignment="1" applyProtection="1">
      <alignment horizontal="center" vertical="top" shrinkToFit="1"/>
    </xf>
    <xf numFmtId="4" fontId="3" fillId="0" borderId="12" xfId="51" applyNumberFormat="1" applyFont="1" applyFill="1" applyBorder="1" applyAlignment="1" applyProtection="1">
      <alignment horizontal="center" vertical="top" shrinkToFit="1"/>
    </xf>
    <xf numFmtId="169" fontId="3" fillId="0" borderId="16" xfId="0" applyNumberFormat="1" applyFont="1" applyFill="1" applyBorder="1" applyAlignment="1" applyProtection="1">
      <alignment horizontal="center" vertical="top" wrapText="1"/>
    </xf>
    <xf numFmtId="0" fontId="3" fillId="0" borderId="16" xfId="0" applyNumberFormat="1" applyFont="1" applyFill="1" applyBorder="1" applyAlignment="1" applyProtection="1">
      <alignment horizontal="justify" vertical="top" wrapText="1"/>
    </xf>
    <xf numFmtId="0" fontId="3" fillId="0" borderId="16" xfId="0" applyFont="1" applyFill="1" applyBorder="1" applyAlignment="1" applyProtection="1">
      <alignment horizontal="center" vertical="top" shrinkToFit="1"/>
    </xf>
    <xf numFmtId="4" fontId="3" fillId="0" borderId="16" xfId="51" applyNumberFormat="1" applyFont="1" applyFill="1" applyBorder="1" applyAlignment="1" applyProtection="1">
      <alignment horizontal="center" vertical="top" shrinkToFit="1"/>
    </xf>
    <xf numFmtId="49" fontId="3" fillId="0" borderId="12" xfId="0" applyNumberFormat="1" applyFont="1" applyBorder="1" applyAlignment="1" applyProtection="1">
      <alignment horizontal="justify" vertical="top" wrapText="1"/>
    </xf>
    <xf numFmtId="4" fontId="3" fillId="0" borderId="12" xfId="51" applyNumberFormat="1" applyFont="1" applyBorder="1" applyAlignment="1" applyProtection="1">
      <alignment horizontal="center" vertical="top" shrinkToFit="1"/>
    </xf>
    <xf numFmtId="169" fontId="3" fillId="0" borderId="14" xfId="0" applyNumberFormat="1" applyFont="1" applyBorder="1" applyAlignment="1" applyProtection="1">
      <alignment horizontal="center" vertical="top" wrapText="1"/>
    </xf>
    <xf numFmtId="0" fontId="3" fillId="0" borderId="14" xfId="0" applyFont="1" applyBorder="1" applyAlignment="1" applyProtection="1">
      <alignment horizontal="center" vertical="top" shrinkToFit="1"/>
    </xf>
    <xf numFmtId="4" fontId="3" fillId="0" borderId="14" xfId="51" applyNumberFormat="1" applyFont="1" applyBorder="1" applyAlignment="1" applyProtection="1">
      <alignment horizontal="center" vertical="top" shrinkToFit="1"/>
    </xf>
    <xf numFmtId="169" fontId="3" fillId="0" borderId="16" xfId="0" applyNumberFormat="1" applyFont="1" applyBorder="1" applyAlignment="1" applyProtection="1">
      <alignment horizontal="center" vertical="top" wrapText="1"/>
    </xf>
    <xf numFmtId="49" fontId="3" fillId="0" borderId="16" xfId="0" applyNumberFormat="1" applyFont="1" applyBorder="1" applyAlignment="1" applyProtection="1">
      <alignment horizontal="justify" vertical="top" wrapText="1"/>
    </xf>
    <xf numFmtId="0" fontId="3" fillId="0" borderId="16" xfId="0" applyFont="1" applyBorder="1" applyAlignment="1" applyProtection="1">
      <alignment horizontal="center" vertical="top" shrinkToFit="1"/>
    </xf>
    <xf numFmtId="4" fontId="3" fillId="0" borderId="16" xfId="51" applyNumberFormat="1" applyFont="1" applyBorder="1" applyAlignment="1" applyProtection="1">
      <alignment horizontal="center" vertical="top" shrinkToFit="1"/>
    </xf>
    <xf numFmtId="169" fontId="3" fillId="0" borderId="13" xfId="0" applyNumberFormat="1" applyFont="1" applyBorder="1" applyAlignment="1" applyProtection="1">
      <alignment horizontal="center" vertical="top" wrapText="1"/>
    </xf>
    <xf numFmtId="49" fontId="3" fillId="0" borderId="13" xfId="0" applyNumberFormat="1" applyFont="1" applyBorder="1" applyAlignment="1" applyProtection="1">
      <alignment horizontal="justify" vertical="top" wrapText="1"/>
    </xf>
    <xf numFmtId="0" fontId="3" fillId="0" borderId="13" xfId="0" applyFont="1" applyBorder="1" applyAlignment="1" applyProtection="1">
      <alignment horizontal="center" vertical="top" shrinkToFit="1"/>
    </xf>
    <xf numFmtId="4" fontId="3" fillId="0" borderId="13" xfId="51" applyNumberFormat="1" applyFont="1" applyBorder="1" applyAlignment="1" applyProtection="1">
      <alignment horizontal="center" vertical="top" shrinkToFit="1"/>
    </xf>
    <xf numFmtId="169" fontId="41" fillId="0" borderId="14" xfId="0" applyNumberFormat="1" applyFont="1" applyBorder="1" applyAlignment="1" applyProtection="1">
      <alignment horizontal="center" vertical="top" wrapText="1"/>
    </xf>
    <xf numFmtId="0" fontId="3" fillId="26" borderId="14" xfId="0" applyNumberFormat="1" applyFont="1" applyFill="1" applyBorder="1" applyAlignment="1" applyProtection="1">
      <alignment horizontal="justify" vertical="top" wrapText="1"/>
    </xf>
    <xf numFmtId="0" fontId="41" fillId="0" borderId="14" xfId="0" applyFont="1" applyBorder="1" applyAlignment="1" applyProtection="1">
      <alignment horizontal="center" vertical="top" shrinkToFit="1"/>
    </xf>
    <xf numFmtId="4" fontId="41" fillId="0" borderId="14" xfId="51" applyNumberFormat="1" applyFont="1" applyBorder="1" applyAlignment="1" applyProtection="1">
      <alignment horizontal="center" vertical="top" shrinkToFit="1"/>
    </xf>
    <xf numFmtId="0" fontId="3" fillId="0" borderId="12" xfId="0" applyFont="1" applyFill="1" applyBorder="1" applyAlignment="1" applyProtection="1">
      <alignment horizontal="justify" vertical="top" wrapText="1"/>
    </xf>
    <xf numFmtId="0" fontId="3" fillId="0" borderId="1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6" xfId="0" applyFont="1" applyFill="1" applyBorder="1" applyAlignment="1" applyProtection="1">
      <alignment horizontal="justify" vertical="top" wrapText="1"/>
    </xf>
    <xf numFmtId="0" fontId="3" fillId="0" borderId="12" xfId="88" applyFont="1" applyBorder="1" applyAlignment="1" applyProtection="1">
      <alignment vertical="top"/>
    </xf>
    <xf numFmtId="4" fontId="3" fillId="0" borderId="12" xfId="88" applyNumberFormat="1" applyFont="1" applyBorder="1" applyAlignment="1" applyProtection="1">
      <alignment horizontal="center" vertical="top"/>
    </xf>
    <xf numFmtId="49" fontId="3" fillId="0" borderId="14" xfId="88" applyNumberFormat="1" applyFont="1" applyBorder="1" applyAlignment="1" applyProtection="1">
      <alignment horizontal="justify" vertical="top" wrapText="1"/>
    </xf>
    <xf numFmtId="4" fontId="3" fillId="0" borderId="13" xfId="88" applyNumberFormat="1" applyFont="1" applyBorder="1" applyAlignment="1" applyProtection="1">
      <alignment horizontal="center"/>
    </xf>
    <xf numFmtId="4" fontId="3" fillId="0" borderId="13" xfId="0" applyNumberFormat="1" applyFont="1" applyFill="1" applyBorder="1" applyAlignment="1" applyProtection="1">
      <alignment horizontal="center" vertical="top" shrinkToFit="1"/>
    </xf>
    <xf numFmtId="4" fontId="3" fillId="0" borderId="14" xfId="88" applyNumberFormat="1" applyFont="1" applyFill="1" applyBorder="1" applyAlignment="1" applyProtection="1">
      <alignment horizontal="center" vertical="top" shrinkToFit="1"/>
    </xf>
    <xf numFmtId="0" fontId="2" fillId="0" borderId="14" xfId="0" applyFont="1" applyFill="1" applyBorder="1" applyAlignment="1" applyProtection="1">
      <alignment horizontal="center" vertical="top" shrinkToFit="1"/>
    </xf>
    <xf numFmtId="0" fontId="3" fillId="0" borderId="14" xfId="102" applyFont="1" applyBorder="1" applyAlignment="1" applyProtection="1">
      <alignment horizontal="justify" vertical="top" wrapText="1"/>
    </xf>
    <xf numFmtId="0" fontId="2" fillId="0" borderId="16" xfId="0" applyFont="1" applyFill="1" applyBorder="1" applyAlignment="1" applyProtection="1">
      <alignment horizontal="center" vertical="top" shrinkToFit="1"/>
    </xf>
    <xf numFmtId="169" fontId="2" fillId="0" borderId="14"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justify" vertical="top" wrapText="1"/>
    </xf>
    <xf numFmtId="169" fontId="3" fillId="0" borderId="12" xfId="88" applyNumberFormat="1" applyFont="1" applyFill="1" applyBorder="1" applyAlignment="1" applyProtection="1">
      <alignment horizontal="center" vertical="top" wrapText="1"/>
    </xf>
    <xf numFmtId="169" fontId="2" fillId="0" borderId="14" xfId="88" applyNumberFormat="1" applyFont="1" applyFill="1" applyBorder="1" applyAlignment="1" applyProtection="1">
      <alignment horizontal="center" vertical="top" wrapText="1"/>
    </xf>
    <xf numFmtId="0" fontId="2" fillId="0" borderId="14" xfId="88" applyFont="1" applyFill="1" applyBorder="1" applyAlignment="1" applyProtection="1">
      <alignment horizontal="center" vertical="top" shrinkToFit="1"/>
    </xf>
    <xf numFmtId="169" fontId="2" fillId="0" borderId="16" xfId="88" applyNumberFormat="1" applyFont="1" applyFill="1" applyBorder="1" applyAlignment="1" applyProtection="1">
      <alignment horizontal="center" vertical="top" wrapText="1"/>
    </xf>
    <xf numFmtId="169" fontId="2" fillId="0" borderId="13" xfId="88" applyNumberFormat="1" applyFont="1" applyFill="1" applyBorder="1" applyAlignment="1" applyProtection="1">
      <alignment horizontal="center" vertical="top" wrapText="1"/>
    </xf>
    <xf numFmtId="0" fontId="2" fillId="0" borderId="13" xfId="88" applyNumberFormat="1" applyFont="1" applyFill="1" applyBorder="1" applyAlignment="1" applyProtection="1">
      <alignment horizontal="justify" vertical="top" wrapText="1"/>
    </xf>
    <xf numFmtId="0" fontId="2" fillId="0" borderId="13" xfId="88" applyFont="1" applyFill="1" applyBorder="1" applyAlignment="1" applyProtection="1">
      <alignment horizontal="center" vertical="top" shrinkToFit="1"/>
    </xf>
    <xf numFmtId="4" fontId="3" fillId="0" borderId="12" xfId="0" applyNumberFormat="1" applyFont="1" applyFill="1" applyBorder="1" applyAlignment="1" applyProtection="1">
      <alignment horizontal="center" shrinkToFit="1"/>
    </xf>
    <xf numFmtId="4" fontId="2" fillId="0" borderId="14" xfId="0" applyNumberFormat="1" applyFont="1" applyFill="1" applyBorder="1" applyAlignment="1" applyProtection="1">
      <alignment horizontal="center" shrinkToFit="1"/>
    </xf>
    <xf numFmtId="0" fontId="3" fillId="0" borderId="16" xfId="0" applyFont="1" applyFill="1" applyBorder="1" applyAlignment="1" applyProtection="1">
      <alignment horizontal="center" shrinkToFit="1"/>
    </xf>
    <xf numFmtId="4" fontId="3" fillId="0" borderId="16" xfId="0" applyNumberFormat="1" applyFont="1" applyFill="1" applyBorder="1" applyAlignment="1" applyProtection="1">
      <alignment horizontal="center" shrinkToFit="1"/>
    </xf>
    <xf numFmtId="4" fontId="3" fillId="0" borderId="13" xfId="0" applyNumberFormat="1" applyFont="1" applyFill="1" applyBorder="1" applyAlignment="1" applyProtection="1">
      <alignment horizontal="center" shrinkToFit="1"/>
    </xf>
    <xf numFmtId="4" fontId="3" fillId="0" borderId="12" xfId="0" applyNumberFormat="1" applyFont="1" applyFill="1" applyBorder="1" applyAlignment="1" applyProtection="1">
      <alignment horizontal="center" vertical="top" shrinkToFit="1"/>
    </xf>
    <xf numFmtId="0" fontId="3" fillId="0" borderId="0" xfId="139" applyFont="1" applyFill="1" applyBorder="1" applyProtection="1">
      <protection locked="0"/>
    </xf>
    <xf numFmtId="0" fontId="48" fillId="0" borderId="0" xfId="139" applyFont="1" applyFill="1" applyBorder="1" applyProtection="1">
      <protection locked="0"/>
    </xf>
    <xf numFmtId="0" fontId="48" fillId="0" borderId="0" xfId="88" applyFont="1" applyProtection="1">
      <protection locked="0"/>
    </xf>
    <xf numFmtId="0" fontId="47" fillId="0" borderId="0" xfId="88" applyFont="1" applyProtection="1">
      <protection locked="0"/>
    </xf>
    <xf numFmtId="0" fontId="3" fillId="0" borderId="0" xfId="0" applyFont="1" applyFill="1" applyAlignment="1" applyProtection="1">
      <alignment vertical="top"/>
      <protection locked="0"/>
    </xf>
    <xf numFmtId="0" fontId="3" fillId="0" borderId="0" xfId="88" applyFont="1" applyAlignment="1" applyProtection="1">
      <alignment wrapText="1"/>
      <protection locked="0"/>
    </xf>
    <xf numFmtId="4" fontId="3" fillId="26" borderId="12" xfId="53" applyNumberFormat="1" applyFont="1" applyFill="1" applyBorder="1" applyAlignment="1" applyProtection="1">
      <alignment horizontal="right" vertical="top" shrinkToFit="1"/>
      <protection locked="0"/>
    </xf>
    <xf numFmtId="49" fontId="3" fillId="0" borderId="12" xfId="139" applyNumberFormat="1" applyFont="1" applyFill="1" applyBorder="1" applyAlignment="1" applyProtection="1">
      <alignment horizontal="center" vertical="top" wrapText="1"/>
    </xf>
    <xf numFmtId="0" fontId="3" fillId="0" borderId="12" xfId="103" applyFont="1" applyBorder="1" applyAlignment="1" applyProtection="1">
      <alignment horizontal="justify" vertical="top" wrapText="1"/>
    </xf>
    <xf numFmtId="4" fontId="3" fillId="0" borderId="12" xfId="139" applyNumberFormat="1" applyFont="1" applyFill="1" applyBorder="1" applyAlignment="1" applyProtection="1">
      <alignment horizontal="center" vertical="top" shrinkToFit="1"/>
    </xf>
    <xf numFmtId="49" fontId="3" fillId="0" borderId="14" xfId="139" applyNumberFormat="1" applyFont="1" applyFill="1" applyBorder="1" applyAlignment="1" applyProtection="1">
      <alignment horizontal="center" vertical="top" wrapText="1"/>
    </xf>
    <xf numFmtId="0" fontId="3" fillId="0" borderId="14" xfId="139" applyFont="1" applyFill="1" applyBorder="1" applyAlignment="1" applyProtection="1">
      <alignment horizontal="center" shrinkToFit="1"/>
    </xf>
    <xf numFmtId="4" fontId="3" fillId="0" borderId="14" xfId="139" applyNumberFormat="1" applyFont="1" applyFill="1" applyBorder="1" applyAlignment="1" applyProtection="1">
      <alignment horizontal="center" vertical="top" shrinkToFit="1"/>
    </xf>
    <xf numFmtId="0" fontId="3" fillId="0" borderId="14" xfId="103" applyFont="1" applyBorder="1" applyAlignment="1" applyProtection="1">
      <alignment horizontal="justify" vertical="top" wrapText="1"/>
    </xf>
    <xf numFmtId="49" fontId="3" fillId="0" borderId="16" xfId="139" applyNumberFormat="1" applyFont="1" applyFill="1" applyBorder="1" applyAlignment="1" applyProtection="1">
      <alignment horizontal="center" vertical="top" wrapText="1"/>
    </xf>
    <xf numFmtId="0" fontId="3" fillId="0" borderId="16" xfId="103" applyFont="1" applyBorder="1" applyAlignment="1" applyProtection="1">
      <alignment horizontal="justify" vertical="top" wrapText="1"/>
    </xf>
    <xf numFmtId="0" fontId="3" fillId="0" borderId="16" xfId="139" applyFont="1" applyFill="1" applyBorder="1" applyAlignment="1" applyProtection="1">
      <alignment horizontal="center" shrinkToFit="1"/>
    </xf>
    <xf numFmtId="4" fontId="3" fillId="0" borderId="16" xfId="139" applyNumberFormat="1" applyFont="1" applyFill="1" applyBorder="1" applyAlignment="1" applyProtection="1">
      <alignment horizontal="center" vertical="top" shrinkToFit="1"/>
    </xf>
    <xf numFmtId="169" fontId="3" fillId="0" borderId="14" xfId="88" applyNumberFormat="1" applyFont="1" applyFill="1" applyBorder="1" applyAlignment="1" applyProtection="1">
      <alignment horizontal="center" vertical="top" wrapText="1"/>
    </xf>
    <xf numFmtId="169" fontId="3" fillId="0" borderId="16" xfId="88" applyNumberFormat="1" applyFont="1" applyFill="1" applyBorder="1" applyAlignment="1" applyProtection="1">
      <alignment horizontal="center" vertical="top" wrapText="1"/>
    </xf>
    <xf numFmtId="4" fontId="3" fillId="0" borderId="16" xfId="0" applyNumberFormat="1" applyFont="1" applyFill="1" applyBorder="1" applyAlignment="1" applyProtection="1">
      <alignment horizontal="center" vertical="top" shrinkToFit="1"/>
    </xf>
    <xf numFmtId="0" fontId="3" fillId="0" borderId="14" xfId="0" applyNumberFormat="1" applyFont="1" applyFill="1" applyBorder="1" applyAlignment="1" applyProtection="1">
      <alignment horizontal="left" vertical="top" wrapText="1"/>
    </xf>
    <xf numFmtId="0" fontId="3" fillId="0" borderId="13" xfId="0" applyFont="1" applyFill="1" applyBorder="1" applyAlignment="1" applyProtection="1">
      <alignment horizontal="center" shrinkToFit="1"/>
    </xf>
    <xf numFmtId="4" fontId="3" fillId="0" borderId="61" xfId="0" applyNumberFormat="1" applyFont="1" applyFill="1" applyBorder="1" applyAlignment="1" applyProtection="1">
      <alignment horizontal="center" vertical="top" shrinkToFit="1"/>
    </xf>
    <xf numFmtId="4" fontId="2" fillId="0" borderId="23" xfId="0" applyNumberFormat="1" applyFont="1" applyFill="1" applyBorder="1" applyAlignment="1" applyProtection="1">
      <alignment horizontal="center" shrinkToFit="1"/>
    </xf>
    <xf numFmtId="0" fontId="3" fillId="0" borderId="36" xfId="0" applyFont="1" applyFill="1" applyBorder="1" applyAlignment="1" applyProtection="1">
      <alignment horizontal="center" shrinkToFit="1"/>
    </xf>
    <xf numFmtId="0" fontId="3" fillId="0" borderId="14" xfId="0" applyFont="1" applyFill="1" applyBorder="1" applyAlignment="1" applyProtection="1">
      <alignment horizontal="center" shrinkToFit="1"/>
    </xf>
    <xf numFmtId="0" fontId="3" fillId="0" borderId="23" xfId="0" applyFont="1" applyFill="1" applyBorder="1" applyAlignment="1" applyProtection="1">
      <alignment horizontal="center" shrinkToFit="1"/>
    </xf>
    <xf numFmtId="3" fontId="3" fillId="0" borderId="16" xfId="0" applyNumberFormat="1" applyFont="1" applyFill="1" applyBorder="1" applyAlignment="1" applyProtection="1">
      <alignment horizontal="center" vertical="top" shrinkToFit="1"/>
    </xf>
    <xf numFmtId="0" fontId="3" fillId="0" borderId="12" xfId="0" applyNumberFormat="1" applyFont="1" applyFill="1" applyBorder="1" applyAlignment="1" applyProtection="1">
      <alignment vertical="top" wrapText="1"/>
    </xf>
    <xf numFmtId="0" fontId="3" fillId="0" borderId="14" xfId="137" applyNumberFormat="1" applyFont="1" applyFill="1" applyBorder="1" applyAlignment="1" applyProtection="1">
      <alignment horizontal="justify" vertical="top" wrapText="1"/>
    </xf>
    <xf numFmtId="0" fontId="3" fillId="0" borderId="16" xfId="137" applyNumberFormat="1" applyFont="1" applyFill="1" applyBorder="1" applyAlignment="1" applyProtection="1">
      <alignment horizontal="justify" vertical="top" wrapText="1"/>
    </xf>
    <xf numFmtId="4" fontId="3" fillId="0" borderId="55" xfId="53" applyNumberFormat="1" applyFont="1" applyFill="1" applyBorder="1" applyAlignment="1" applyProtection="1">
      <alignment horizontal="center" vertical="top" shrinkToFit="1"/>
    </xf>
    <xf numFmtId="49" fontId="2" fillId="0" borderId="14" xfId="88" applyNumberFormat="1" applyFont="1" applyFill="1" applyBorder="1" applyAlignment="1" applyProtection="1">
      <alignment horizontal="center" vertical="top" wrapText="1"/>
    </xf>
    <xf numFmtId="0" fontId="2" fillId="0" borderId="14" xfId="88" applyNumberFormat="1" applyFont="1" applyFill="1" applyBorder="1" applyAlignment="1" applyProtection="1">
      <alignment horizontal="justify" vertical="top" wrapText="1"/>
    </xf>
    <xf numFmtId="0" fontId="3" fillId="26" borderId="12" xfId="88" applyNumberFormat="1" applyFont="1" applyFill="1" applyBorder="1" applyAlignment="1" applyProtection="1">
      <alignment horizontal="justify" vertical="top" wrapText="1"/>
    </xf>
    <xf numFmtId="49" fontId="3" fillId="0" borderId="59" xfId="88" applyNumberFormat="1" applyFont="1" applyFill="1" applyBorder="1" applyAlignment="1" applyProtection="1">
      <alignment horizontal="center" vertical="top" wrapText="1"/>
    </xf>
    <xf numFmtId="49" fontId="3" fillId="0" borderId="60" xfId="88" applyNumberFormat="1" applyFont="1" applyFill="1" applyBorder="1" applyAlignment="1" applyProtection="1">
      <alignment horizontal="center" vertical="top" wrapText="1"/>
    </xf>
    <xf numFmtId="49" fontId="2" fillId="0" borderId="13" xfId="88" applyNumberFormat="1" applyFont="1" applyFill="1" applyBorder="1" applyAlignment="1" applyProtection="1">
      <alignment horizontal="center" vertical="top" wrapText="1"/>
    </xf>
    <xf numFmtId="0" fontId="3" fillId="0" borderId="61" xfId="88" applyFont="1" applyFill="1" applyBorder="1" applyAlignment="1" applyProtection="1">
      <alignment horizontal="center" vertical="top" shrinkToFit="1"/>
    </xf>
    <xf numFmtId="0" fontId="3" fillId="0" borderId="23" xfId="88" applyFont="1" applyFill="1" applyBorder="1" applyAlignment="1" applyProtection="1">
      <alignment horizontal="center" vertical="top" shrinkToFit="1"/>
    </xf>
    <xf numFmtId="0" fontId="3" fillId="0" borderId="36" xfId="88" applyFont="1" applyFill="1" applyBorder="1" applyAlignment="1" applyProtection="1">
      <alignment horizontal="center" vertical="top" shrinkToFit="1"/>
    </xf>
    <xf numFmtId="0" fontId="3" fillId="0" borderId="0" xfId="0" applyFont="1" applyBorder="1" applyAlignment="1" applyProtection="1">
      <alignment horizontal="left" vertical="top" wrapText="1"/>
    </xf>
    <xf numFmtId="4" fontId="3" fillId="0" borderId="12" xfId="57" applyNumberFormat="1" applyFont="1" applyFill="1" applyBorder="1" applyAlignment="1" applyProtection="1">
      <alignment horizontal="center" vertical="top" shrinkToFit="1"/>
    </xf>
    <xf numFmtId="4" fontId="3" fillId="0" borderId="14" xfId="57" applyNumberFormat="1" applyFont="1" applyFill="1" applyBorder="1" applyAlignment="1" applyProtection="1">
      <alignment horizontal="center" vertical="top" shrinkToFit="1"/>
    </xf>
    <xf numFmtId="4" fontId="3" fillId="0" borderId="16" xfId="57" applyNumberFormat="1" applyFont="1" applyFill="1" applyBorder="1" applyAlignment="1" applyProtection="1">
      <alignment horizontal="center" vertical="top" shrinkToFit="1"/>
    </xf>
    <xf numFmtId="0" fontId="3" fillId="0" borderId="0" xfId="0" applyNumberFormat="1" applyFont="1" applyFill="1" applyBorder="1" applyAlignment="1" applyProtection="1">
      <alignment vertical="top" wrapText="1"/>
    </xf>
    <xf numFmtId="0" fontId="3" fillId="0" borderId="0" xfId="88" applyNumberFormat="1" applyFont="1" applyFill="1" applyBorder="1" applyAlignment="1" applyProtection="1">
      <alignment vertical="top" wrapText="1"/>
    </xf>
    <xf numFmtId="0" fontId="3" fillId="0" borderId="14" xfId="88" applyFont="1" applyFill="1" applyBorder="1" applyAlignment="1" applyProtection="1">
      <alignment horizontal="center" vertical="top" wrapText="1" shrinkToFit="1"/>
    </xf>
    <xf numFmtId="4" fontId="3" fillId="0" borderId="14" xfId="53" applyNumberFormat="1" applyFont="1" applyFill="1" applyBorder="1" applyAlignment="1" applyProtection="1">
      <alignment horizontal="center" vertical="top" wrapText="1" shrinkToFit="1"/>
    </xf>
    <xf numFmtId="0" fontId="2" fillId="0" borderId="12" xfId="0" applyFont="1" applyFill="1" applyBorder="1" applyAlignment="1" applyProtection="1">
      <alignment horizontal="center" vertical="top" shrinkToFit="1"/>
    </xf>
    <xf numFmtId="4" fontId="3" fillId="26" borderId="12" xfId="53" applyNumberFormat="1" applyFont="1" applyFill="1" applyBorder="1" applyAlignment="1" applyProtection="1">
      <alignment horizontal="center" vertical="top" shrinkToFit="1"/>
    </xf>
    <xf numFmtId="0" fontId="3" fillId="0" borderId="12" xfId="139" applyFont="1" applyFill="1" applyBorder="1" applyAlignment="1" applyProtection="1">
      <alignment horizontal="center" shrinkToFit="1"/>
    </xf>
    <xf numFmtId="49" fontId="2" fillId="0" borderId="16" xfId="88" applyNumberFormat="1" applyFont="1" applyFill="1" applyBorder="1" applyAlignment="1" applyProtection="1">
      <alignment horizontal="center" vertical="top" wrapText="1"/>
    </xf>
    <xf numFmtId="0" fontId="2" fillId="0" borderId="16" xfId="88" applyNumberFormat="1" applyFont="1" applyFill="1" applyBorder="1" applyAlignment="1" applyProtection="1">
      <alignment horizontal="justify" vertical="top" wrapText="1"/>
    </xf>
    <xf numFmtId="11" fontId="3" fillId="0" borderId="12" xfId="88" applyNumberFormat="1" applyFont="1" applyFill="1" applyBorder="1" applyAlignment="1" applyProtection="1">
      <alignment horizontal="center" vertical="top" wrapText="1"/>
    </xf>
    <xf numFmtId="0" fontId="3" fillId="0" borderId="12" xfId="0" applyNumberFormat="1" applyFont="1" applyFill="1" applyBorder="1" applyAlignment="1" applyProtection="1">
      <alignment horizontal="justify" vertical="top" wrapText="1" shrinkToFit="1"/>
    </xf>
    <xf numFmtId="11" fontId="3" fillId="0" borderId="14" xfId="88" applyNumberFormat="1" applyFont="1" applyFill="1" applyBorder="1" applyAlignment="1" applyProtection="1">
      <alignment horizontal="center" vertical="top" wrapText="1"/>
    </xf>
    <xf numFmtId="0" fontId="3" fillId="0" borderId="14" xfId="0" applyNumberFormat="1" applyFont="1" applyFill="1" applyBorder="1" applyAlignment="1" applyProtection="1">
      <alignment horizontal="justify" vertical="top" wrapText="1" shrinkToFit="1"/>
    </xf>
    <xf numFmtId="11" fontId="3" fillId="0" borderId="16" xfId="88" applyNumberFormat="1" applyFont="1" applyFill="1" applyBorder="1" applyAlignment="1" applyProtection="1">
      <alignment horizontal="center" vertical="top" wrapText="1"/>
    </xf>
    <xf numFmtId="11" fontId="3" fillId="0" borderId="14" xfId="0" applyNumberFormat="1" applyFont="1" applyFill="1" applyBorder="1" applyAlignment="1" applyProtection="1">
      <alignment horizontal="center" vertical="top" wrapText="1"/>
    </xf>
    <xf numFmtId="11" fontId="3" fillId="0" borderId="13" xfId="0" applyNumberFormat="1" applyFont="1" applyFill="1" applyBorder="1" applyAlignment="1" applyProtection="1">
      <alignment horizontal="center" vertical="top" wrapText="1"/>
    </xf>
    <xf numFmtId="0" fontId="3" fillId="0" borderId="13" xfId="0" applyNumberFormat="1" applyFont="1" applyFill="1" applyBorder="1" applyAlignment="1" applyProtection="1">
      <alignment horizontal="justify" vertical="top" wrapText="1" shrinkToFit="1"/>
    </xf>
    <xf numFmtId="0" fontId="3" fillId="0" borderId="13"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xf>
    <xf numFmtId="0" fontId="3" fillId="0" borderId="14" xfId="97" applyNumberFormat="1" applyFont="1" applyFill="1" applyBorder="1" applyAlignment="1" applyProtection="1">
      <alignment horizontal="justify" vertical="top" wrapText="1"/>
    </xf>
    <xf numFmtId="0" fontId="3" fillId="0" borderId="14" xfId="88" applyNumberFormat="1" applyFont="1" applyFill="1" applyBorder="1" applyAlignment="1" applyProtection="1">
      <alignment horizontal="left" vertical="top" wrapText="1"/>
    </xf>
    <xf numFmtId="0" fontId="3" fillId="0" borderId="16" xfId="88" applyNumberFormat="1" applyFont="1" applyFill="1" applyBorder="1" applyAlignment="1" applyProtection="1">
      <alignment horizontal="justify" vertical="top"/>
    </xf>
    <xf numFmtId="4" fontId="3" fillId="0" borderId="16" xfId="88" applyNumberFormat="1" applyFont="1" applyFill="1" applyBorder="1" applyAlignment="1" applyProtection="1">
      <alignment horizontal="center" vertical="top" shrinkToFit="1"/>
    </xf>
    <xf numFmtId="0" fontId="3" fillId="26" borderId="12" xfId="88" applyFont="1" applyFill="1" applyBorder="1" applyAlignment="1" applyProtection="1">
      <alignment horizontal="center" vertical="top" shrinkToFit="1"/>
    </xf>
    <xf numFmtId="4" fontId="3" fillId="0" borderId="0" xfId="0" applyNumberFormat="1" applyFont="1" applyAlignment="1" applyProtection="1">
      <alignment vertical="top"/>
      <protection locked="0"/>
    </xf>
    <xf numFmtId="4" fontId="3" fillId="26" borderId="0" xfId="0" applyNumberFormat="1" applyFont="1" applyFill="1" applyAlignment="1" applyProtection="1">
      <alignment vertical="top"/>
      <protection locked="0"/>
    </xf>
    <xf numFmtId="0" fontId="3" fillId="26" borderId="0" xfId="0" applyFont="1" applyFill="1" applyAlignment="1" applyProtection="1">
      <alignment vertical="top"/>
      <protection locked="0"/>
    </xf>
    <xf numFmtId="0" fontId="3" fillId="26" borderId="0" xfId="88" applyFont="1" applyFill="1" applyAlignment="1" applyProtection="1">
      <protection locked="0"/>
    </xf>
    <xf numFmtId="4" fontId="3" fillId="0" borderId="13" xfId="53" applyNumberFormat="1" applyFont="1" applyFill="1" applyBorder="1" applyAlignment="1" applyProtection="1">
      <alignment horizontal="right" shrinkToFit="1"/>
      <protection locked="0"/>
    </xf>
    <xf numFmtId="0" fontId="3" fillId="0" borderId="0" xfId="88" applyFont="1" applyFill="1" applyBorder="1" applyAlignment="1" applyProtection="1">
      <protection locked="0"/>
    </xf>
    <xf numFmtId="4" fontId="3" fillId="0" borderId="0" xfId="0" applyNumberFormat="1" applyFont="1" applyProtection="1">
      <protection locked="0"/>
    </xf>
    <xf numFmtId="4" fontId="3" fillId="0" borderId="55" xfId="53" applyNumberFormat="1" applyFont="1" applyFill="1" applyBorder="1" applyAlignment="1" applyProtection="1">
      <alignment horizontal="right" vertical="top" shrinkToFit="1"/>
      <protection locked="0"/>
    </xf>
    <xf numFmtId="4" fontId="2" fillId="26" borderId="0" xfId="88" applyNumberFormat="1" applyFont="1" applyFill="1" applyProtection="1">
      <protection locked="0"/>
    </xf>
    <xf numFmtId="0" fontId="2" fillId="26" borderId="0" xfId="88" applyFont="1" applyFill="1" applyProtection="1">
      <protection locked="0"/>
    </xf>
    <xf numFmtId="0" fontId="2" fillId="0" borderId="0" xfId="88" applyFont="1" applyProtection="1">
      <protection locked="0"/>
    </xf>
    <xf numFmtId="0" fontId="2" fillId="0" borderId="12" xfId="0" applyFont="1" applyFill="1" applyBorder="1" applyAlignment="1" applyProtection="1">
      <alignment horizontal="center" wrapText="1"/>
    </xf>
    <xf numFmtId="4" fontId="3" fillId="0" borderId="12" xfId="53" applyNumberFormat="1" applyFont="1" applyFill="1" applyBorder="1" applyAlignment="1" applyProtection="1">
      <alignment horizontal="center" shrinkToFit="1"/>
    </xf>
    <xf numFmtId="0" fontId="2" fillId="0" borderId="14" xfId="0" applyFont="1" applyFill="1" applyBorder="1" applyAlignment="1" applyProtection="1">
      <alignment horizontal="center" wrapText="1"/>
    </xf>
    <xf numFmtId="4" fontId="3" fillId="0" borderId="14" xfId="53" applyNumberFormat="1" applyFont="1" applyFill="1" applyBorder="1" applyAlignment="1" applyProtection="1">
      <alignment horizontal="center" shrinkToFit="1"/>
    </xf>
    <xf numFmtId="0" fontId="3" fillId="0" borderId="16" xfId="0" applyFont="1" applyFill="1" applyBorder="1" applyAlignment="1" applyProtection="1">
      <alignment horizontal="center" wrapText="1"/>
    </xf>
    <xf numFmtId="4" fontId="3" fillId="0" borderId="16" xfId="53" applyNumberFormat="1" applyFont="1" applyFill="1" applyBorder="1" applyAlignment="1" applyProtection="1">
      <alignment horizontal="center" shrinkToFit="1"/>
    </xf>
    <xf numFmtId="0" fontId="3" fillId="0" borderId="13" xfId="0" applyFont="1" applyFill="1" applyBorder="1" applyAlignment="1" applyProtection="1">
      <alignment horizontal="center" wrapText="1"/>
    </xf>
    <xf numFmtId="4" fontId="3" fillId="0" borderId="13" xfId="53" applyNumberFormat="1" applyFont="1" applyFill="1" applyBorder="1" applyAlignment="1" applyProtection="1">
      <alignment horizontal="center" shrinkToFit="1"/>
    </xf>
    <xf numFmtId="0" fontId="2" fillId="0" borderId="13" xfId="88" applyFont="1" applyFill="1" applyBorder="1" applyAlignment="1" applyProtection="1">
      <alignment horizontal="center" shrinkToFit="1"/>
    </xf>
    <xf numFmtId="0" fontId="2" fillId="0" borderId="16" xfId="88" applyFont="1" applyFill="1" applyBorder="1" applyAlignment="1" applyProtection="1">
      <alignment horizontal="center" vertical="top" shrinkToFit="1"/>
    </xf>
    <xf numFmtId="0" fontId="2" fillId="0" borderId="12" xfId="88" applyFont="1" applyFill="1" applyBorder="1" applyAlignment="1" applyProtection="1">
      <alignment horizontal="center" vertical="top" shrinkToFit="1"/>
    </xf>
    <xf numFmtId="169" fontId="3" fillId="0" borderId="13" xfId="88" applyNumberFormat="1" applyFont="1" applyFill="1" applyBorder="1" applyAlignment="1" applyProtection="1">
      <alignment horizontal="center" vertical="top" wrapText="1"/>
    </xf>
    <xf numFmtId="169" fontId="3" fillId="0" borderId="55" xfId="88" applyNumberFormat="1" applyFont="1" applyFill="1" applyBorder="1" applyAlignment="1" applyProtection="1">
      <alignment horizontal="center" vertical="top" wrapText="1"/>
    </xf>
    <xf numFmtId="4" fontId="2" fillId="0" borderId="16" xfId="53" applyNumberFormat="1" applyFont="1" applyFill="1" applyBorder="1" applyAlignment="1" applyProtection="1">
      <alignment horizontal="center" vertical="top" shrinkToFit="1"/>
    </xf>
    <xf numFmtId="4" fontId="3" fillId="0" borderId="13" xfId="0" applyNumberFormat="1" applyFont="1" applyBorder="1" applyAlignment="1" applyProtection="1">
      <alignment horizontal="right" vertical="top" wrapText="1"/>
      <protection locked="0"/>
    </xf>
    <xf numFmtId="4" fontId="3" fillId="0" borderId="55" xfId="0" applyNumberFormat="1" applyFont="1" applyFill="1" applyBorder="1" applyAlignment="1" applyProtection="1">
      <alignment horizontal="right" vertical="top" wrapText="1"/>
      <protection locked="0"/>
    </xf>
    <xf numFmtId="4" fontId="3" fillId="0" borderId="13" xfId="53" applyNumberFormat="1" applyFont="1" applyFill="1" applyBorder="1" applyAlignment="1" applyProtection="1">
      <alignment horizontal="right" vertical="center" shrinkToFit="1"/>
      <protection locked="0"/>
    </xf>
    <xf numFmtId="0" fontId="41" fillId="0" borderId="0" xfId="88" applyFont="1" applyAlignment="1" applyProtection="1">
      <alignment vertical="center"/>
      <protection locked="0"/>
    </xf>
    <xf numFmtId="4" fontId="3" fillId="0" borderId="12" xfId="88" applyNumberFormat="1" applyFont="1" applyBorder="1" applyAlignment="1" applyProtection="1">
      <alignment horizontal="right" vertical="top"/>
      <protection locked="0"/>
    </xf>
    <xf numFmtId="4" fontId="3" fillId="0" borderId="12" xfId="136" applyNumberFormat="1" applyFont="1" applyFill="1" applyBorder="1" applyAlignment="1" applyProtection="1">
      <alignment horizontal="right" vertical="top"/>
      <protection locked="0"/>
    </xf>
    <xf numFmtId="0" fontId="3" fillId="0" borderId="0" xfId="0" applyFont="1" applyAlignment="1" applyProtection="1">
      <alignment vertical="center"/>
      <protection locked="0"/>
    </xf>
    <xf numFmtId="0" fontId="3" fillId="26" borderId="0" xfId="88" applyFont="1" applyFill="1" applyAlignment="1" applyProtection="1">
      <alignment vertical="center"/>
      <protection locked="0"/>
    </xf>
    <xf numFmtId="0" fontId="3" fillId="26" borderId="0" xfId="0" applyFont="1" applyFill="1" applyAlignment="1" applyProtection="1">
      <alignment vertical="center"/>
      <protection locked="0"/>
    </xf>
    <xf numFmtId="0" fontId="3" fillId="26" borderId="0" xfId="88" applyFont="1" applyFill="1" applyAlignment="1" applyProtection="1">
      <alignment vertical="top"/>
      <protection locked="0"/>
    </xf>
    <xf numFmtId="4" fontId="3" fillId="26" borderId="13" xfId="53" applyNumberFormat="1" applyFont="1" applyFill="1" applyBorder="1" applyAlignment="1" applyProtection="1">
      <alignment horizontal="right" vertical="top" shrinkToFit="1"/>
      <protection locked="0"/>
    </xf>
    <xf numFmtId="4" fontId="3" fillId="26" borderId="13" xfId="53" applyNumberFormat="1" applyFont="1" applyFill="1" applyBorder="1" applyAlignment="1" applyProtection="1">
      <alignment horizontal="right" vertical="center" shrinkToFit="1"/>
      <protection locked="0"/>
    </xf>
    <xf numFmtId="4" fontId="3" fillId="0" borderId="13" xfId="88" applyNumberFormat="1" applyFont="1" applyBorder="1" applyAlignment="1" applyProtection="1">
      <alignment horizontal="right" vertical="top"/>
      <protection locked="0"/>
    </xf>
    <xf numFmtId="4" fontId="3" fillId="0" borderId="18" xfId="136" applyNumberFormat="1" applyFont="1" applyFill="1" applyBorder="1" applyAlignment="1" applyProtection="1">
      <alignment horizontal="right" vertical="top"/>
      <protection locked="0"/>
    </xf>
    <xf numFmtId="0" fontId="3" fillId="26" borderId="0" xfId="0" applyFont="1" applyFill="1" applyProtection="1">
      <protection locked="0"/>
    </xf>
    <xf numFmtId="4" fontId="3" fillId="26" borderId="55" xfId="53" applyNumberFormat="1" applyFont="1" applyFill="1" applyBorder="1" applyAlignment="1" applyProtection="1">
      <alignment horizontal="right" vertical="top" shrinkToFit="1"/>
      <protection locked="0"/>
    </xf>
    <xf numFmtId="0" fontId="2" fillId="0" borderId="14" xfId="0" applyFont="1" applyFill="1" applyBorder="1" applyAlignment="1" applyProtection="1">
      <alignment horizontal="center" vertical="top" wrapText="1"/>
    </xf>
    <xf numFmtId="0" fontId="2" fillId="0" borderId="12" xfId="0" applyFont="1" applyFill="1" applyBorder="1" applyAlignment="1" applyProtection="1">
      <alignment horizontal="center" vertical="top" wrapText="1"/>
    </xf>
    <xf numFmtId="0" fontId="3" fillId="0" borderId="16" xfId="0" applyFont="1" applyFill="1" applyBorder="1" applyAlignment="1" applyProtection="1">
      <alignment horizontal="center" vertical="top" wrapText="1"/>
    </xf>
    <xf numFmtId="0" fontId="3" fillId="0" borderId="13" xfId="0" applyFont="1" applyFill="1" applyBorder="1" applyAlignment="1" applyProtection="1">
      <alignment horizontal="center" vertical="top" wrapText="1"/>
    </xf>
    <xf numFmtId="0" fontId="41" fillId="0" borderId="12" xfId="88" applyNumberFormat="1" applyFont="1" applyFill="1" applyBorder="1" applyAlignment="1" applyProtection="1">
      <alignment horizontal="justify" vertical="top" wrapText="1"/>
    </xf>
    <xf numFmtId="0" fontId="3" fillId="0" borderId="12" xfId="0" applyFont="1" applyFill="1" applyBorder="1" applyAlignment="1" applyProtection="1">
      <alignment horizontal="center" vertical="top" wrapText="1"/>
    </xf>
    <xf numFmtId="4" fontId="2" fillId="0" borderId="14" xfId="0" applyNumberFormat="1" applyFont="1" applyFill="1" applyBorder="1" applyAlignment="1" applyProtection="1">
      <alignment horizontal="center" vertical="top" shrinkToFit="1"/>
    </xf>
    <xf numFmtId="0" fontId="3" fillId="0" borderId="18" xfId="93" applyFont="1" applyBorder="1" applyAlignment="1" applyProtection="1">
      <alignment horizontal="justify" vertical="top" wrapText="1"/>
    </xf>
    <xf numFmtId="0" fontId="3" fillId="0" borderId="13" xfId="0" applyFont="1" applyFill="1" applyBorder="1" applyAlignment="1" applyProtection="1">
      <alignment horizontal="center" vertical="top"/>
    </xf>
    <xf numFmtId="4" fontId="3" fillId="0" borderId="17" xfId="0" applyNumberFormat="1" applyFont="1" applyBorder="1" applyAlignment="1" applyProtection="1">
      <alignment horizontal="center" vertical="top"/>
    </xf>
    <xf numFmtId="169" fontId="3" fillId="0" borderId="13" xfId="88" applyNumberFormat="1" applyFont="1" applyFill="1" applyBorder="1" applyAlignment="1" applyProtection="1">
      <alignment horizontal="center" vertical="center" wrapText="1"/>
    </xf>
    <xf numFmtId="49" fontId="2" fillId="0" borderId="13" xfId="0" applyNumberFormat="1" applyFont="1" applyBorder="1" applyAlignment="1" applyProtection="1">
      <alignment horizontal="justify" vertical="top" wrapText="1"/>
    </xf>
    <xf numFmtId="0" fontId="3" fillId="0" borderId="16" xfId="0" applyFont="1" applyFill="1" applyBorder="1" applyAlignment="1" applyProtection="1">
      <alignment horizontal="center" vertical="top"/>
    </xf>
    <xf numFmtId="4" fontId="3" fillId="0" borderId="16" xfId="0" applyNumberFormat="1" applyFont="1" applyBorder="1" applyAlignment="1" applyProtection="1">
      <alignment horizontal="center" vertical="top"/>
    </xf>
    <xf numFmtId="0" fontId="3" fillId="0" borderId="13" xfId="0" quotePrefix="1" applyNumberFormat="1" applyFont="1" applyFill="1" applyBorder="1" applyAlignment="1" applyProtection="1">
      <alignment vertical="top" wrapText="1"/>
    </xf>
    <xf numFmtId="4" fontId="3" fillId="0" borderId="13" xfId="0" applyNumberFormat="1" applyFont="1" applyBorder="1" applyAlignment="1" applyProtection="1">
      <alignment horizontal="center" vertical="top"/>
    </xf>
    <xf numFmtId="3" fontId="3" fillId="0" borderId="13" xfId="0" applyNumberFormat="1" applyFont="1" applyBorder="1" applyAlignment="1" applyProtection="1">
      <alignment horizontal="center" vertical="top"/>
    </xf>
    <xf numFmtId="169" fontId="3" fillId="0" borderId="12" xfId="88" applyNumberFormat="1" applyFont="1" applyFill="1" applyBorder="1" applyAlignment="1" applyProtection="1">
      <alignment horizontal="center" vertical="center" wrapText="1"/>
    </xf>
    <xf numFmtId="0" fontId="3" fillId="0" borderId="12" xfId="0" applyFont="1" applyFill="1" applyBorder="1" applyAlignment="1" applyProtection="1">
      <alignment horizontal="center" vertical="top"/>
    </xf>
    <xf numFmtId="169" fontId="43" fillId="0" borderId="62" xfId="88" applyNumberFormat="1" applyFont="1" applyFill="1" applyBorder="1" applyAlignment="1" applyProtection="1">
      <alignment horizontal="center" vertical="top" wrapText="1"/>
    </xf>
    <xf numFmtId="0" fontId="2" fillId="0" borderId="62" xfId="0" applyFont="1" applyBorder="1" applyAlignment="1" applyProtection="1">
      <alignment horizontal="justify" wrapText="1"/>
    </xf>
    <xf numFmtId="0" fontId="2" fillId="0" borderId="62" xfId="0" applyFont="1" applyFill="1" applyBorder="1" applyAlignment="1" applyProtection="1">
      <alignment horizontal="center" vertical="top"/>
    </xf>
    <xf numFmtId="3" fontId="2" fillId="0" borderId="62" xfId="0" applyNumberFormat="1" applyFont="1" applyBorder="1" applyAlignment="1" applyProtection="1">
      <alignment horizontal="center" vertical="top"/>
    </xf>
    <xf numFmtId="49" fontId="43" fillId="0" borderId="14" xfId="88" applyNumberFormat="1" applyFont="1" applyFill="1" applyBorder="1" applyAlignment="1" applyProtection="1">
      <alignment horizontal="center" vertical="top" wrapText="1"/>
    </xf>
    <xf numFmtId="0" fontId="43" fillId="0" borderId="14" xfId="88" applyNumberFormat="1" applyFont="1" applyFill="1" applyBorder="1" applyAlignment="1" applyProtection="1">
      <alignment horizontal="justify" vertical="top" wrapText="1"/>
    </xf>
    <xf numFmtId="0" fontId="43" fillId="0" borderId="14" xfId="88" applyFont="1" applyFill="1" applyBorder="1" applyAlignment="1" applyProtection="1">
      <alignment horizontal="center" vertical="top" shrinkToFit="1"/>
    </xf>
    <xf numFmtId="4" fontId="42" fillId="0" borderId="14" xfId="53" applyNumberFormat="1" applyFont="1" applyFill="1" applyBorder="1" applyAlignment="1" applyProtection="1">
      <alignment horizontal="center" vertical="top" shrinkToFit="1"/>
    </xf>
    <xf numFmtId="0" fontId="3" fillId="0" borderId="0" xfId="93" applyFont="1" applyBorder="1" applyAlignment="1" applyProtection="1">
      <alignment horizontal="justify" vertical="top" wrapText="1"/>
    </xf>
    <xf numFmtId="0" fontId="2" fillId="0" borderId="0" xfId="93" applyFont="1" applyBorder="1" applyAlignment="1" applyProtection="1">
      <alignment horizontal="justify" vertical="center" wrapText="1"/>
    </xf>
    <xf numFmtId="49" fontId="3" fillId="0" borderId="55" xfId="0" applyNumberFormat="1" applyFont="1" applyFill="1" applyBorder="1" applyAlignment="1" applyProtection="1">
      <alignment horizontal="justify" vertical="top" wrapText="1"/>
    </xf>
    <xf numFmtId="0" fontId="3" fillId="0" borderId="55" xfId="0" applyFont="1" applyFill="1" applyBorder="1" applyAlignment="1" applyProtection="1">
      <alignment horizontal="center" vertical="top"/>
    </xf>
    <xf numFmtId="3" fontId="3" fillId="0" borderId="55" xfId="0" applyNumberFormat="1" applyFont="1" applyFill="1" applyBorder="1" applyAlignment="1" applyProtection="1">
      <alignment horizontal="center" vertical="top"/>
    </xf>
    <xf numFmtId="0" fontId="3" fillId="0" borderId="13" xfId="0" quotePrefix="1" applyNumberFormat="1" applyFont="1" applyFill="1" applyBorder="1" applyAlignment="1" applyProtection="1">
      <alignment horizontal="justify" vertical="top" wrapText="1"/>
    </xf>
    <xf numFmtId="49" fontId="3" fillId="0" borderId="13" xfId="0" applyNumberFormat="1" applyFont="1" applyFill="1" applyBorder="1" applyAlignment="1" applyProtection="1">
      <alignment horizontal="justify" vertical="center" wrapText="1"/>
    </xf>
    <xf numFmtId="0" fontId="3" fillId="0" borderId="13" xfId="88" applyFont="1" applyFill="1" applyBorder="1" applyAlignment="1" applyProtection="1">
      <alignment horizontal="center" vertical="center" shrinkToFit="1"/>
    </xf>
    <xf numFmtId="4" fontId="3" fillId="0" borderId="13" xfId="53" applyNumberFormat="1" applyFont="1" applyFill="1" applyBorder="1" applyAlignment="1" applyProtection="1">
      <alignment horizontal="center" vertical="center" shrinkToFit="1"/>
    </xf>
    <xf numFmtId="49" fontId="3" fillId="0" borderId="16" xfId="0" applyNumberFormat="1" applyFont="1" applyFill="1" applyBorder="1" applyAlignment="1" applyProtection="1">
      <alignment horizontal="justify" vertical="center" wrapText="1"/>
    </xf>
    <xf numFmtId="3" fontId="3" fillId="0" borderId="12" xfId="53" applyNumberFormat="1" applyFont="1" applyFill="1" applyBorder="1" applyAlignment="1" applyProtection="1">
      <alignment horizontal="center" vertical="top" shrinkToFit="1"/>
    </xf>
    <xf numFmtId="0" fontId="3" fillId="0" borderId="0" xfId="137" applyNumberFormat="1" applyFont="1" applyBorder="1" applyAlignment="1" applyProtection="1">
      <alignment horizontal="justify" vertical="center" wrapText="1"/>
    </xf>
    <xf numFmtId="49" fontId="3" fillId="0" borderId="23" xfId="137" applyNumberFormat="1" applyFont="1" applyBorder="1" applyAlignment="1" applyProtection="1">
      <alignment horizontal="center" wrapText="1"/>
    </xf>
    <xf numFmtId="4" fontId="3" fillId="0" borderId="14" xfId="137" applyNumberFormat="1" applyFont="1" applyBorder="1" applyAlignment="1" applyProtection="1">
      <alignment horizontal="center" wrapText="1"/>
    </xf>
    <xf numFmtId="49" fontId="3" fillId="0" borderId="0" xfId="137" quotePrefix="1" applyNumberFormat="1" applyFont="1" applyBorder="1" applyAlignment="1" applyProtection="1">
      <alignment horizontal="justify" vertical="center" wrapText="1"/>
    </xf>
    <xf numFmtId="4" fontId="3" fillId="0" borderId="23" xfId="137" applyNumberFormat="1" applyFont="1" applyBorder="1" applyAlignment="1" applyProtection="1">
      <alignment wrapText="1"/>
    </xf>
    <xf numFmtId="4" fontId="3" fillId="0" borderId="14" xfId="137" applyNumberFormat="1" applyFont="1" applyBorder="1" applyAlignment="1" applyProtection="1">
      <alignment horizontal="center" vertical="center" wrapText="1"/>
    </xf>
    <xf numFmtId="0" fontId="3" fillId="0" borderId="0" xfId="137" quotePrefix="1" applyNumberFormat="1" applyFont="1" applyBorder="1" applyAlignment="1" applyProtection="1">
      <alignment horizontal="justify" vertical="center" wrapText="1"/>
    </xf>
    <xf numFmtId="4" fontId="3" fillId="0" borderId="23" xfId="137" applyNumberFormat="1" applyFont="1" applyBorder="1" applyAlignment="1" applyProtection="1">
      <alignment horizontal="left" wrapText="1"/>
    </xf>
    <xf numFmtId="49" fontId="3" fillId="0" borderId="0" xfId="137" applyNumberFormat="1" applyFont="1" applyBorder="1" applyAlignment="1" applyProtection="1">
      <alignment horizontal="justify" vertical="center" wrapText="1"/>
    </xf>
    <xf numFmtId="4" fontId="3" fillId="0" borderId="23" xfId="137" applyNumberFormat="1" applyFont="1" applyBorder="1" applyAlignment="1" applyProtection="1">
      <alignment horizontal="left"/>
    </xf>
    <xf numFmtId="49" fontId="2" fillId="0" borderId="0" xfId="137" quotePrefix="1" applyNumberFormat="1" applyFont="1" applyBorder="1" applyAlignment="1" applyProtection="1">
      <alignment horizontal="justify" vertical="center" wrapText="1"/>
    </xf>
    <xf numFmtId="49" fontId="3" fillId="0" borderId="23" xfId="137" applyNumberFormat="1" applyFont="1" applyBorder="1" applyAlignment="1" applyProtection="1">
      <alignment horizontal="left" wrapText="1"/>
    </xf>
    <xf numFmtId="0" fontId="2" fillId="0" borderId="0" xfId="0" applyFont="1" applyBorder="1" applyAlignment="1" applyProtection="1">
      <alignment horizontal="justify" vertical="top" wrapText="1"/>
    </xf>
    <xf numFmtId="0" fontId="2" fillId="0" borderId="40" xfId="0" applyFont="1" applyBorder="1" applyAlignment="1" applyProtection="1">
      <alignment horizontal="justify" vertical="top" wrapText="1"/>
    </xf>
    <xf numFmtId="49" fontId="3" fillId="0" borderId="39" xfId="137" applyNumberFormat="1" applyFont="1" applyBorder="1" applyAlignment="1" applyProtection="1">
      <alignment horizontal="center" wrapText="1"/>
    </xf>
    <xf numFmtId="4" fontId="3" fillId="0" borderId="59" xfId="137" applyNumberFormat="1" applyFont="1" applyBorder="1" applyAlignment="1" applyProtection="1">
      <alignment horizontal="center" wrapText="1"/>
    </xf>
    <xf numFmtId="0" fontId="2" fillId="0" borderId="45" xfId="0" applyFont="1" applyBorder="1" applyAlignment="1" applyProtection="1">
      <alignment horizontal="justify" vertical="top" wrapText="1"/>
    </xf>
    <xf numFmtId="49" fontId="3" fillId="0" borderId="44" xfId="137" applyNumberFormat="1" applyFont="1" applyBorder="1" applyAlignment="1" applyProtection="1">
      <alignment horizontal="center" wrapText="1"/>
    </xf>
    <xf numFmtId="4" fontId="3" fillId="0" borderId="60" xfId="137" applyNumberFormat="1" applyFont="1" applyBorder="1" applyAlignment="1" applyProtection="1">
      <alignment horizontal="center" wrapText="1"/>
    </xf>
    <xf numFmtId="49" fontId="2" fillId="0" borderId="0" xfId="137" applyNumberFormat="1" applyFont="1" applyBorder="1" applyAlignment="1" applyProtection="1">
      <alignment horizontal="justify" vertical="center" wrapText="1"/>
    </xf>
    <xf numFmtId="174" fontId="2" fillId="0" borderId="0" xfId="0" applyNumberFormat="1" applyFont="1" applyBorder="1" applyAlignment="1" applyProtection="1">
      <alignment horizontal="justify" vertical="top" wrapText="1"/>
    </xf>
    <xf numFmtId="0" fontId="3" fillId="0" borderId="23" xfId="0" applyFont="1" applyBorder="1" applyProtection="1"/>
    <xf numFmtId="4" fontId="3" fillId="0" borderId="14" xfId="0" applyNumberFormat="1" applyFont="1" applyBorder="1" applyAlignment="1" applyProtection="1">
      <alignment horizontal="center" wrapText="1"/>
    </xf>
    <xf numFmtId="174" fontId="3" fillId="0" borderId="0" xfId="0" applyNumberFormat="1" applyFont="1" applyBorder="1" applyAlignment="1" applyProtection="1">
      <alignment horizontal="justify" vertical="top" wrapText="1"/>
    </xf>
    <xf numFmtId="174" fontId="3" fillId="0" borderId="23" xfId="0" applyNumberFormat="1" applyFont="1" applyBorder="1" applyAlignment="1" applyProtection="1">
      <alignment horizontal="right" vertical="top" wrapText="1"/>
    </xf>
    <xf numFmtId="49" fontId="3" fillId="26" borderId="14" xfId="88" applyNumberFormat="1" applyFont="1" applyFill="1" applyBorder="1" applyAlignment="1" applyProtection="1">
      <alignment horizontal="center" vertical="top" wrapText="1"/>
    </xf>
    <xf numFmtId="0" fontId="49" fillId="26" borderId="0" xfId="0" applyFont="1" applyFill="1" applyBorder="1" applyAlignment="1" applyProtection="1">
      <alignment horizontal="justify" vertical="center"/>
    </xf>
    <xf numFmtId="0" fontId="3" fillId="26" borderId="23" xfId="0" applyFont="1" applyFill="1" applyBorder="1" applyProtection="1"/>
    <xf numFmtId="4" fontId="3" fillId="26" borderId="14" xfId="0" applyNumberFormat="1" applyFont="1" applyFill="1" applyBorder="1" applyAlignment="1" applyProtection="1">
      <alignment horizontal="center" wrapText="1"/>
    </xf>
    <xf numFmtId="4" fontId="3" fillId="26" borderId="14" xfId="0" applyNumberFormat="1" applyFont="1" applyFill="1" applyBorder="1" applyAlignment="1" applyProtection="1">
      <alignment horizontal="center"/>
    </xf>
    <xf numFmtId="0" fontId="2" fillId="26" borderId="0" xfId="0" applyNumberFormat="1" applyFont="1" applyFill="1" applyBorder="1" applyAlignment="1" applyProtection="1">
      <alignment horizontal="justify" wrapText="1"/>
    </xf>
    <xf numFmtId="0" fontId="37" fillId="26" borderId="0" xfId="0" applyNumberFormat="1" applyFont="1" applyFill="1" applyBorder="1" applyAlignment="1" applyProtection="1">
      <alignment horizontal="justify" vertical="top" wrapText="1"/>
    </xf>
    <xf numFmtId="49" fontId="3" fillId="0" borderId="0" xfId="137" applyNumberFormat="1" applyFont="1" applyBorder="1" applyAlignment="1" applyProtection="1">
      <alignment horizontal="justify" vertical="top" wrapText="1"/>
    </xf>
    <xf numFmtId="0" fontId="3" fillId="0" borderId="14" xfId="0" applyFont="1" applyBorder="1" applyAlignment="1" applyProtection="1">
      <alignment horizontal="right"/>
    </xf>
    <xf numFmtId="4" fontId="3" fillId="0" borderId="14" xfId="0" applyNumberFormat="1" applyFont="1" applyBorder="1" applyAlignment="1" applyProtection="1">
      <alignment horizontal="center"/>
    </xf>
    <xf numFmtId="0" fontId="3" fillId="0" borderId="36" xfId="88" applyNumberFormat="1" applyFont="1" applyFill="1" applyBorder="1" applyAlignment="1" applyProtection="1">
      <alignment horizontal="justify" vertical="top" wrapText="1"/>
    </xf>
    <xf numFmtId="0" fontId="3" fillId="0" borderId="16" xfId="0" applyFont="1" applyBorder="1" applyAlignment="1" applyProtection="1">
      <alignment horizontal="justify" wrapText="1"/>
    </xf>
    <xf numFmtId="0" fontId="3" fillId="0" borderId="14" xfId="0" applyFont="1" applyFill="1" applyBorder="1" applyAlignment="1" applyProtection="1">
      <alignment horizontal="center" vertical="top"/>
    </xf>
    <xf numFmtId="4" fontId="3" fillId="0" borderId="14" xfId="0" applyNumberFormat="1" applyFont="1" applyBorder="1" applyAlignment="1" applyProtection="1">
      <alignment horizontal="center" vertical="top"/>
    </xf>
    <xf numFmtId="49" fontId="3" fillId="0" borderId="13" xfId="0" quotePrefix="1" applyNumberFormat="1" applyFont="1" applyBorder="1" applyAlignment="1" applyProtection="1">
      <alignment horizontal="justify" vertical="top" wrapText="1"/>
    </xf>
    <xf numFmtId="0" fontId="3" fillId="0" borderId="13" xfId="0" applyFont="1" applyBorder="1" applyAlignment="1" applyProtection="1">
      <alignment horizontal="justify" wrapText="1"/>
    </xf>
    <xf numFmtId="0" fontId="3" fillId="0" borderId="55" xfId="0" applyFont="1" applyBorder="1" applyAlignment="1" applyProtection="1">
      <alignment horizontal="justify" wrapText="1"/>
    </xf>
    <xf numFmtId="4" fontId="3" fillId="0" borderId="55" xfId="0" applyNumberFormat="1" applyFont="1" applyBorder="1" applyAlignment="1" applyProtection="1">
      <alignment horizontal="center" vertical="top"/>
    </xf>
    <xf numFmtId="49" fontId="3" fillId="0" borderId="13" xfId="0" applyNumberFormat="1" applyFont="1" applyFill="1" applyBorder="1" applyAlignment="1" applyProtection="1">
      <alignment horizontal="justify" vertical="top" wrapText="1"/>
    </xf>
    <xf numFmtId="0" fontId="3" fillId="0" borderId="12" xfId="97" applyNumberFormat="1" applyFont="1" applyFill="1" applyBorder="1" applyAlignment="1" applyProtection="1">
      <alignment horizontal="justify" vertical="top" wrapText="1"/>
    </xf>
    <xf numFmtId="0" fontId="3" fillId="0" borderId="13" xfId="0" applyFont="1" applyBorder="1" applyAlignment="1" applyProtection="1">
      <alignment horizontal="justify" vertical="top" wrapText="1"/>
    </xf>
    <xf numFmtId="0" fontId="3" fillId="0" borderId="16" xfId="0" applyFont="1" applyBorder="1" applyAlignment="1" applyProtection="1">
      <alignment horizontal="justify" vertical="top" wrapText="1"/>
    </xf>
    <xf numFmtId="0" fontId="3" fillId="0" borderId="12" xfId="97" applyFont="1" applyFill="1" applyBorder="1" applyAlignment="1" applyProtection="1">
      <alignment horizontal="justify" vertical="justify" wrapText="1"/>
    </xf>
    <xf numFmtId="0" fontId="3" fillId="0" borderId="12" xfId="88" applyFont="1" applyBorder="1" applyAlignment="1" applyProtection="1">
      <alignment horizontal="center" vertical="top"/>
    </xf>
    <xf numFmtId="0" fontId="3" fillId="0" borderId="14" xfId="97" applyFont="1" applyFill="1" applyBorder="1" applyAlignment="1" applyProtection="1">
      <alignment horizontal="justify" vertical="justify" wrapText="1"/>
    </xf>
    <xf numFmtId="0" fontId="3" fillId="0" borderId="0" xfId="88" applyFont="1" applyBorder="1" applyAlignment="1" applyProtection="1">
      <alignment horizontal="justify" vertical="top" wrapText="1"/>
    </xf>
    <xf numFmtId="0" fontId="3" fillId="0" borderId="0" xfId="136" applyFont="1" applyBorder="1" applyAlignment="1" applyProtection="1">
      <alignment horizontal="justify" vertical="top"/>
    </xf>
    <xf numFmtId="0" fontId="2" fillId="0" borderId="13" xfId="0" quotePrefix="1" applyNumberFormat="1" applyFont="1" applyFill="1" applyBorder="1" applyAlignment="1" applyProtection="1">
      <alignment horizontal="justify" vertical="top" wrapText="1"/>
    </xf>
    <xf numFmtId="0" fontId="3" fillId="0" borderId="13" xfId="0" quotePrefix="1" applyFont="1" applyBorder="1" applyAlignment="1" applyProtection="1">
      <alignment horizontal="justify" wrapText="1"/>
    </xf>
    <xf numFmtId="0" fontId="3" fillId="0" borderId="14" xfId="0" applyFont="1" applyBorder="1" applyAlignment="1" applyProtection="1">
      <alignment horizontal="justify" wrapText="1"/>
    </xf>
    <xf numFmtId="0" fontId="3" fillId="0" borderId="34" xfId="136" applyFont="1" applyBorder="1" applyAlignment="1" applyProtection="1">
      <alignment horizontal="justify" vertical="top"/>
    </xf>
    <xf numFmtId="0" fontId="3" fillId="0" borderId="12" xfId="136" applyFont="1" applyBorder="1" applyAlignment="1" applyProtection="1">
      <alignment horizontal="center" vertical="top"/>
    </xf>
    <xf numFmtId="4" fontId="3" fillId="0" borderId="61" xfId="136" applyNumberFormat="1" applyFont="1" applyBorder="1" applyAlignment="1" applyProtection="1">
      <alignment horizontal="center" vertical="top"/>
    </xf>
    <xf numFmtId="49" fontId="3" fillId="26" borderId="12" xfId="88" applyNumberFormat="1" applyFont="1" applyFill="1" applyBorder="1" applyAlignment="1" applyProtection="1">
      <alignment horizontal="center" vertical="top" wrapText="1"/>
    </xf>
    <xf numFmtId="0" fontId="3" fillId="26" borderId="12" xfId="97" applyFont="1" applyFill="1" applyBorder="1" applyAlignment="1" applyProtection="1">
      <alignment horizontal="justify" vertical="justify" wrapText="1"/>
    </xf>
    <xf numFmtId="0" fontId="3" fillId="26" borderId="12" xfId="88" applyFont="1" applyFill="1" applyBorder="1" applyAlignment="1" applyProtection="1">
      <alignment horizontal="center" vertical="top"/>
    </xf>
    <xf numFmtId="4" fontId="3" fillId="26" borderId="12" xfId="88" applyNumberFormat="1" applyFont="1" applyFill="1" applyBorder="1" applyAlignment="1" applyProtection="1">
      <alignment horizontal="center" vertical="top"/>
    </xf>
    <xf numFmtId="0" fontId="3" fillId="26" borderId="14" xfId="97" applyFont="1" applyFill="1" applyBorder="1" applyAlignment="1" applyProtection="1">
      <alignment horizontal="justify" vertical="justify" wrapText="1"/>
    </xf>
    <xf numFmtId="0" fontId="3" fillId="26" borderId="14" xfId="88" applyFont="1" applyFill="1" applyBorder="1" applyAlignment="1" applyProtection="1">
      <alignment horizontal="center" vertical="top" shrinkToFit="1"/>
    </xf>
    <xf numFmtId="4" fontId="3" fillId="26" borderId="14" xfId="53" applyNumberFormat="1" applyFont="1" applyFill="1" applyBorder="1" applyAlignment="1" applyProtection="1">
      <alignment horizontal="center" vertical="top" shrinkToFit="1"/>
    </xf>
    <xf numFmtId="49" fontId="3" fillId="26" borderId="16" xfId="88" applyNumberFormat="1" applyFont="1" applyFill="1" applyBorder="1" applyAlignment="1" applyProtection="1">
      <alignment horizontal="center" vertical="top" wrapText="1"/>
    </xf>
    <xf numFmtId="0" fontId="3" fillId="26" borderId="16" xfId="88" applyNumberFormat="1" applyFont="1" applyFill="1" applyBorder="1" applyAlignment="1" applyProtection="1">
      <alignment horizontal="justify" vertical="top" wrapText="1"/>
    </xf>
    <xf numFmtId="0" fontId="3" fillId="26" borderId="16" xfId="88" applyFont="1" applyFill="1" applyBorder="1" applyAlignment="1" applyProtection="1">
      <alignment horizontal="center" vertical="top" shrinkToFit="1"/>
    </xf>
    <xf numFmtId="4" fontId="3" fillId="26" borderId="16" xfId="53" applyNumberFormat="1" applyFont="1" applyFill="1" applyBorder="1" applyAlignment="1" applyProtection="1">
      <alignment horizontal="center" vertical="top" shrinkToFit="1"/>
    </xf>
    <xf numFmtId="169" fontId="3" fillId="26" borderId="13" xfId="0" applyNumberFormat="1" applyFont="1" applyFill="1" applyBorder="1" applyAlignment="1" applyProtection="1">
      <alignment horizontal="center" vertical="top" wrapText="1"/>
    </xf>
    <xf numFmtId="0" fontId="3" fillId="26" borderId="13" xfId="0" applyFont="1" applyFill="1" applyBorder="1" applyAlignment="1" applyProtection="1">
      <alignment horizontal="justify" wrapText="1"/>
    </xf>
    <xf numFmtId="0" fontId="3" fillId="26" borderId="13" xfId="0" applyFont="1" applyFill="1" applyBorder="1" applyAlignment="1" applyProtection="1">
      <alignment horizontal="center" vertical="top" shrinkToFit="1"/>
    </xf>
    <xf numFmtId="4" fontId="3" fillId="26" borderId="13" xfId="51" applyNumberFormat="1" applyFont="1" applyFill="1" applyBorder="1" applyAlignment="1" applyProtection="1">
      <alignment horizontal="center" vertical="top" shrinkToFit="1"/>
    </xf>
    <xf numFmtId="169" fontId="3" fillId="26" borderId="16" xfId="0" applyNumberFormat="1" applyFont="1" applyFill="1" applyBorder="1" applyAlignment="1" applyProtection="1">
      <alignment horizontal="center" vertical="top" wrapText="1"/>
    </xf>
    <xf numFmtId="0" fontId="3" fillId="26" borderId="16" xfId="0" applyFont="1" applyFill="1" applyBorder="1" applyAlignment="1" applyProtection="1">
      <alignment horizontal="justify" wrapText="1"/>
    </xf>
    <xf numFmtId="0" fontId="3" fillId="26" borderId="16" xfId="0" applyFont="1" applyFill="1" applyBorder="1" applyAlignment="1" applyProtection="1">
      <alignment horizontal="center" vertical="top" shrinkToFit="1"/>
    </xf>
    <xf numFmtId="4" fontId="3" fillId="26" borderId="16" xfId="51" applyNumberFormat="1" applyFont="1" applyFill="1" applyBorder="1" applyAlignment="1" applyProtection="1">
      <alignment horizontal="center" vertical="top" shrinkToFit="1"/>
    </xf>
    <xf numFmtId="0" fontId="3" fillId="0" borderId="12" xfId="97" applyFont="1" applyFill="1" applyBorder="1" applyAlignment="1" applyProtection="1">
      <alignment horizontal="justify" vertical="top" wrapText="1"/>
    </xf>
    <xf numFmtId="0" fontId="3" fillId="0" borderId="12" xfId="88" applyFont="1" applyFill="1" applyBorder="1" applyAlignment="1" applyProtection="1">
      <alignment horizontal="center" vertical="top"/>
    </xf>
    <xf numFmtId="4" fontId="3" fillId="0" borderId="12" xfId="88" applyNumberFormat="1" applyFont="1" applyFill="1" applyBorder="1" applyAlignment="1" applyProtection="1">
      <alignment horizontal="center" vertical="top"/>
    </xf>
    <xf numFmtId="0" fontId="3" fillId="0" borderId="16" xfId="97" applyFont="1" applyFill="1" applyBorder="1" applyAlignment="1" applyProtection="1">
      <alignment horizontal="justify" vertical="justify" wrapText="1"/>
    </xf>
    <xf numFmtId="169" fontId="3" fillId="0" borderId="13" xfId="0" applyNumberFormat="1" applyFont="1" applyFill="1" applyBorder="1" applyAlignment="1" applyProtection="1">
      <alignment horizontal="center" vertical="center" wrapText="1"/>
    </xf>
    <xf numFmtId="0" fontId="3" fillId="0" borderId="13" xfId="0" applyFont="1" applyBorder="1" applyAlignment="1" applyProtection="1">
      <alignment horizontal="justify" vertical="center" wrapText="1"/>
    </xf>
    <xf numFmtId="0" fontId="3" fillId="0" borderId="13" xfId="0" applyFont="1" applyFill="1" applyBorder="1" applyAlignment="1" applyProtection="1">
      <alignment horizontal="center" vertical="center" shrinkToFit="1"/>
    </xf>
    <xf numFmtId="4" fontId="3" fillId="0" borderId="13" xfId="51" applyNumberFormat="1" applyFont="1" applyFill="1" applyBorder="1" applyAlignment="1" applyProtection="1">
      <alignment horizontal="center" vertical="center" shrinkToFit="1"/>
    </xf>
    <xf numFmtId="169" fontId="3" fillId="26" borderId="13" xfId="0" applyNumberFormat="1" applyFont="1" applyFill="1" applyBorder="1" applyAlignment="1" applyProtection="1">
      <alignment horizontal="center" vertical="center" wrapText="1"/>
    </xf>
    <xf numFmtId="0" fontId="3" fillId="26" borderId="13" xfId="0" applyFont="1" applyFill="1" applyBorder="1" applyAlignment="1" applyProtection="1">
      <alignment horizontal="justify" vertical="center" wrapText="1"/>
    </xf>
    <xf numFmtId="0" fontId="3" fillId="26" borderId="13" xfId="0" applyFont="1" applyFill="1" applyBorder="1" applyAlignment="1" applyProtection="1">
      <alignment horizontal="center" vertical="center" shrinkToFit="1"/>
    </xf>
    <xf numFmtId="4" fontId="3" fillId="26" borderId="13" xfId="51" applyNumberFormat="1" applyFont="1" applyFill="1" applyBorder="1" applyAlignment="1" applyProtection="1">
      <alignment horizontal="center" vertical="center" shrinkToFit="1"/>
    </xf>
    <xf numFmtId="169" fontId="3" fillId="26" borderId="12" xfId="88" applyNumberFormat="1" applyFont="1" applyFill="1" applyBorder="1" applyAlignment="1" applyProtection="1">
      <alignment horizontal="center" vertical="top" wrapText="1"/>
    </xf>
    <xf numFmtId="0" fontId="2" fillId="26" borderId="14" xfId="88" applyFont="1" applyFill="1" applyBorder="1" applyAlignment="1" applyProtection="1">
      <alignment horizontal="center" vertical="top" shrinkToFit="1"/>
    </xf>
    <xf numFmtId="169" fontId="3" fillId="26" borderId="14" xfId="88" applyNumberFormat="1" applyFont="1" applyFill="1" applyBorder="1" applyAlignment="1" applyProtection="1">
      <alignment horizontal="center" vertical="top" wrapText="1"/>
    </xf>
    <xf numFmtId="169" fontId="3" fillId="26" borderId="13" xfId="88" applyNumberFormat="1" applyFont="1" applyFill="1" applyBorder="1" applyAlignment="1" applyProtection="1">
      <alignment horizontal="center" vertical="top" wrapText="1"/>
    </xf>
    <xf numFmtId="0" fontId="3" fillId="26" borderId="13" xfId="0" applyFont="1" applyFill="1" applyBorder="1" applyAlignment="1" applyProtection="1">
      <alignment horizontal="center" vertical="top"/>
    </xf>
    <xf numFmtId="169" fontId="42" fillId="0" borderId="13" xfId="88" applyNumberFormat="1" applyFont="1" applyFill="1" applyBorder="1" applyAlignment="1" applyProtection="1">
      <alignment horizontal="center" vertical="center" wrapText="1"/>
    </xf>
    <xf numFmtId="0" fontId="2" fillId="26" borderId="13" xfId="0" quotePrefix="1" applyNumberFormat="1" applyFont="1" applyFill="1" applyBorder="1" applyAlignment="1" applyProtection="1">
      <alignment horizontal="justify" vertical="top" wrapText="1"/>
    </xf>
    <xf numFmtId="0" fontId="2" fillId="26" borderId="12" xfId="88" applyFont="1" applyFill="1" applyBorder="1" applyAlignment="1" applyProtection="1">
      <alignment horizontal="center" vertical="top" shrinkToFit="1"/>
    </xf>
    <xf numFmtId="169" fontId="3" fillId="0" borderId="16" xfId="88" applyNumberFormat="1" applyFont="1" applyFill="1" applyBorder="1" applyAlignment="1" applyProtection="1">
      <alignment horizontal="center" vertical="center" wrapText="1"/>
    </xf>
    <xf numFmtId="49" fontId="3" fillId="0" borderId="13" xfId="0" applyNumberFormat="1" applyFont="1" applyBorder="1" applyAlignment="1" applyProtection="1">
      <alignment horizontal="justify" vertical="center" wrapText="1"/>
    </xf>
    <xf numFmtId="0" fontId="3" fillId="0" borderId="13" xfId="0" applyFont="1" applyFill="1" applyBorder="1" applyAlignment="1" applyProtection="1">
      <alignment horizontal="center" vertical="center"/>
    </xf>
    <xf numFmtId="4" fontId="3" fillId="0" borderId="13" xfId="0" applyNumberFormat="1" applyFont="1" applyBorder="1" applyAlignment="1" applyProtection="1">
      <alignment horizontal="center" vertical="center"/>
    </xf>
    <xf numFmtId="49" fontId="3" fillId="26" borderId="13" xfId="0" applyNumberFormat="1" applyFont="1" applyFill="1" applyBorder="1" applyAlignment="1" applyProtection="1">
      <alignment horizontal="justify" vertical="top" wrapText="1"/>
    </xf>
    <xf numFmtId="0" fontId="3" fillId="0" borderId="23" xfId="88" applyFont="1" applyFill="1" applyBorder="1" applyAlignment="1" applyProtection="1">
      <alignment vertical="top"/>
    </xf>
    <xf numFmtId="49" fontId="2" fillId="26" borderId="13" xfId="0" applyNumberFormat="1" applyFont="1" applyFill="1" applyBorder="1" applyAlignment="1" applyProtection="1">
      <alignment horizontal="justify" vertical="top" wrapText="1"/>
    </xf>
    <xf numFmtId="0" fontId="3" fillId="26" borderId="13" xfId="88" applyFont="1" applyFill="1" applyBorder="1" applyAlignment="1" applyProtection="1">
      <alignment horizontal="center" vertical="top" shrinkToFit="1"/>
    </xf>
    <xf numFmtId="4" fontId="3" fillId="26" borderId="13" xfId="53" applyNumberFormat="1" applyFont="1" applyFill="1" applyBorder="1" applyAlignment="1" applyProtection="1">
      <alignment horizontal="center" vertical="top" shrinkToFit="1"/>
    </xf>
    <xf numFmtId="49" fontId="3" fillId="0" borderId="13" xfId="0" applyNumberFormat="1" applyFont="1" applyFill="1" applyBorder="1" applyAlignment="1" applyProtection="1">
      <alignment vertical="top" wrapText="1"/>
    </xf>
    <xf numFmtId="49" fontId="3" fillId="0" borderId="12" xfId="0" applyNumberFormat="1" applyFont="1" applyFill="1" applyBorder="1" applyAlignment="1" applyProtection="1">
      <alignment horizontal="justify" vertical="top" wrapText="1"/>
    </xf>
    <xf numFmtId="0" fontId="3" fillId="26" borderId="12" xfId="97" applyNumberFormat="1" applyFont="1" applyFill="1" applyBorder="1" applyAlignment="1" applyProtection="1">
      <alignment horizontal="justify" vertical="top" wrapText="1"/>
    </xf>
    <xf numFmtId="0" fontId="3" fillId="26" borderId="14" xfId="0" applyFont="1" applyFill="1" applyBorder="1" applyAlignment="1" applyProtection="1">
      <alignment horizontal="justify" wrapText="1"/>
    </xf>
    <xf numFmtId="169" fontId="3" fillId="26" borderId="12" xfId="0" applyNumberFormat="1" applyFont="1" applyFill="1" applyBorder="1" applyAlignment="1" applyProtection="1">
      <alignment horizontal="center" vertical="top" wrapText="1"/>
    </xf>
    <xf numFmtId="49" fontId="3" fillId="26" borderId="12" xfId="0" applyNumberFormat="1" applyFont="1" applyFill="1" applyBorder="1" applyAlignment="1" applyProtection="1">
      <alignment horizontal="justify" vertical="top" wrapText="1"/>
    </xf>
    <xf numFmtId="0" fontId="3" fillId="26" borderId="12" xfId="0" applyFont="1" applyFill="1" applyBorder="1" applyAlignment="1" applyProtection="1">
      <alignment horizontal="center" vertical="top" shrinkToFit="1"/>
    </xf>
    <xf numFmtId="4" fontId="3" fillId="26" borderId="12" xfId="51" applyNumberFormat="1" applyFont="1" applyFill="1" applyBorder="1" applyAlignment="1" applyProtection="1">
      <alignment horizontal="center" vertical="top" shrinkToFit="1"/>
    </xf>
    <xf numFmtId="49" fontId="3" fillId="26" borderId="13" xfId="0" applyNumberFormat="1" applyFont="1" applyFill="1" applyBorder="1" applyAlignment="1" applyProtection="1">
      <alignment horizontal="justify" vertical="center" wrapText="1"/>
    </xf>
    <xf numFmtId="0" fontId="44" fillId="0" borderId="13" xfId="0" applyFont="1" applyBorder="1" applyAlignment="1" applyProtection="1">
      <alignment horizontal="center" vertical="top"/>
    </xf>
    <xf numFmtId="4" fontId="44" fillId="0" borderId="19" xfId="0" applyNumberFormat="1" applyFont="1" applyBorder="1" applyAlignment="1" applyProtection="1">
      <alignment horizontal="center" vertical="top"/>
    </xf>
    <xf numFmtId="0" fontId="44" fillId="0" borderId="16" xfId="0" applyFont="1" applyBorder="1" applyAlignment="1" applyProtection="1">
      <alignment horizontal="center" vertical="top"/>
    </xf>
    <xf numFmtId="4" fontId="44" fillId="0" borderId="38" xfId="0" applyNumberFormat="1" applyFont="1" applyBorder="1" applyAlignment="1" applyProtection="1">
      <alignment horizontal="center" vertical="top"/>
    </xf>
    <xf numFmtId="0" fontId="44" fillId="0" borderId="12" xfId="0" applyFont="1" applyBorder="1" applyAlignment="1" applyProtection="1">
      <alignment horizontal="center" vertical="top"/>
    </xf>
    <xf numFmtId="4" fontId="44" fillId="0" borderId="12" xfId="0" applyNumberFormat="1" applyFont="1" applyBorder="1" applyAlignment="1" applyProtection="1">
      <alignment horizontal="center" vertical="top"/>
    </xf>
    <xf numFmtId="0" fontId="44" fillId="0" borderId="36" xfId="0" applyFont="1" applyBorder="1" applyAlignment="1" applyProtection="1">
      <alignment horizontal="center" vertical="top"/>
    </xf>
    <xf numFmtId="4" fontId="44" fillId="0" borderId="16" xfId="0" applyNumberFormat="1" applyFont="1" applyBorder="1" applyAlignment="1" applyProtection="1">
      <alignment horizontal="center" vertical="top"/>
    </xf>
    <xf numFmtId="0" fontId="3" fillId="0" borderId="13" xfId="88" applyFont="1" applyBorder="1" applyAlignment="1" applyProtection="1">
      <alignment vertical="top"/>
    </xf>
    <xf numFmtId="0" fontId="3" fillId="0" borderId="13" xfId="136" applyFont="1" applyBorder="1" applyAlignment="1" applyProtection="1">
      <alignment horizontal="justify" vertical="top"/>
    </xf>
    <xf numFmtId="0" fontId="3" fillId="0" borderId="13" xfId="136" applyFont="1" applyBorder="1" applyAlignment="1" applyProtection="1">
      <alignment horizontal="center" vertical="top"/>
    </xf>
    <xf numFmtId="4" fontId="3" fillId="0" borderId="19" xfId="136" applyNumberFormat="1" applyFont="1" applyBorder="1" applyAlignment="1" applyProtection="1">
      <alignment horizontal="center" vertical="top"/>
    </xf>
    <xf numFmtId="0" fontId="41" fillId="0" borderId="13" xfId="136" applyFont="1" applyBorder="1" applyAlignment="1" applyProtection="1">
      <alignment horizontal="center" vertical="top"/>
    </xf>
    <xf numFmtId="4" fontId="41" fillId="0" borderId="19" xfId="136" applyNumberFormat="1" applyFont="1" applyBorder="1" applyAlignment="1" applyProtection="1">
      <alignment horizontal="center" vertical="top"/>
    </xf>
    <xf numFmtId="0" fontId="3" fillId="0" borderId="0" xfId="88" applyFont="1" applyBorder="1" applyAlignment="1" applyProtection="1">
      <alignment vertical="top"/>
    </xf>
    <xf numFmtId="4" fontId="3" fillId="0" borderId="13" xfId="88" applyNumberFormat="1" applyFont="1" applyBorder="1" applyAlignment="1" applyProtection="1">
      <alignment horizontal="center" vertical="top"/>
    </xf>
    <xf numFmtId="3" fontId="3" fillId="0" borderId="19" xfId="136" applyNumberFormat="1" applyFont="1" applyBorder="1" applyAlignment="1" applyProtection="1">
      <alignment horizontal="center" vertical="top"/>
    </xf>
    <xf numFmtId="0" fontId="3" fillId="0" borderId="12" xfId="136" applyFont="1" applyBorder="1" applyAlignment="1" applyProtection="1">
      <alignment horizontal="justify" vertical="top"/>
    </xf>
    <xf numFmtId="0" fontId="41" fillId="0" borderId="12" xfId="136" applyFont="1" applyBorder="1" applyAlignment="1" applyProtection="1">
      <alignment horizontal="center" vertical="top"/>
    </xf>
    <xf numFmtId="4" fontId="41" fillId="0" borderId="35" xfId="136" applyNumberFormat="1" applyFont="1" applyBorder="1" applyAlignment="1" applyProtection="1">
      <alignment horizontal="center" vertical="top"/>
    </xf>
    <xf numFmtId="0" fontId="41" fillId="0" borderId="12" xfId="0" applyFont="1" applyBorder="1" applyAlignment="1" applyProtection="1">
      <alignment vertical="top"/>
    </xf>
    <xf numFmtId="0" fontId="41" fillId="0" borderId="16" xfId="0" applyFont="1" applyBorder="1" applyAlignment="1" applyProtection="1">
      <alignment vertical="top"/>
    </xf>
    <xf numFmtId="4" fontId="41" fillId="0" borderId="38" xfId="136" applyNumberFormat="1" applyFont="1" applyBorder="1" applyAlignment="1" applyProtection="1">
      <alignment horizontal="center" vertical="top"/>
    </xf>
    <xf numFmtId="49" fontId="3" fillId="0" borderId="13" xfId="88" applyNumberFormat="1" applyFont="1" applyFill="1" applyBorder="1" applyAlignment="1" applyProtection="1">
      <alignment horizontal="center" vertical="center" wrapText="1"/>
    </xf>
    <xf numFmtId="0" fontId="3" fillId="0" borderId="13" xfId="136" applyFont="1" applyBorder="1" applyAlignment="1" applyProtection="1">
      <alignment horizontal="justify" vertical="center"/>
    </xf>
    <xf numFmtId="0" fontId="3" fillId="0" borderId="13" xfId="136" applyFont="1" applyBorder="1" applyAlignment="1" applyProtection="1">
      <alignment horizontal="center" vertical="center"/>
    </xf>
    <xf numFmtId="4" fontId="3" fillId="0" borderId="19" xfId="136" applyNumberFormat="1" applyFont="1" applyBorder="1" applyAlignment="1" applyProtection="1">
      <alignment horizontal="center" vertical="center"/>
    </xf>
    <xf numFmtId="0" fontId="3" fillId="0" borderId="0" xfId="0" quotePrefix="1" applyFont="1" applyBorder="1" applyAlignment="1" applyProtection="1">
      <alignment horizontal="justify"/>
    </xf>
    <xf numFmtId="0" fontId="45" fillId="26" borderId="14" xfId="88" applyFont="1" applyFill="1" applyBorder="1" applyAlignment="1" applyProtection="1">
      <alignment horizontal="center" vertical="top" shrinkToFit="1"/>
    </xf>
    <xf numFmtId="4" fontId="41" fillId="26" borderId="24" xfId="53" applyNumberFormat="1" applyFont="1" applyFill="1" applyBorder="1" applyAlignment="1" applyProtection="1">
      <alignment horizontal="center" vertical="top" shrinkToFit="1"/>
    </xf>
    <xf numFmtId="0" fontId="3" fillId="0" borderId="0" xfId="0" quotePrefix="1" applyFont="1" applyBorder="1" applyAlignment="1" applyProtection="1">
      <alignment horizontal="justify" wrapText="1"/>
    </xf>
    <xf numFmtId="0" fontId="3" fillId="0" borderId="0" xfId="0" applyFont="1" applyBorder="1" applyAlignment="1" applyProtection="1">
      <alignment horizontal="justify"/>
    </xf>
    <xf numFmtId="0" fontId="3" fillId="0" borderId="0" xfId="0" applyFont="1" applyBorder="1" applyAlignment="1" applyProtection="1">
      <alignment horizontal="justify" vertical="top"/>
    </xf>
    <xf numFmtId="4" fontId="41" fillId="26" borderId="14" xfId="53" applyNumberFormat="1" applyFont="1" applyFill="1" applyBorder="1" applyAlignment="1" applyProtection="1">
      <alignment horizontal="center" vertical="top" shrinkToFit="1"/>
    </xf>
    <xf numFmtId="0" fontId="41" fillId="26" borderId="16" xfId="88" applyFont="1" applyFill="1" applyBorder="1" applyAlignment="1" applyProtection="1">
      <alignment horizontal="center" vertical="top" shrinkToFit="1"/>
    </xf>
    <xf numFmtId="4" fontId="41" fillId="26" borderId="38" xfId="53" applyNumberFormat="1" applyFont="1" applyFill="1" applyBorder="1" applyAlignment="1" applyProtection="1">
      <alignment horizontal="center" vertical="top" shrinkToFit="1"/>
    </xf>
    <xf numFmtId="0" fontId="41" fillId="26" borderId="14" xfId="88" applyFont="1" applyFill="1" applyBorder="1" applyAlignment="1" applyProtection="1">
      <alignment horizontal="center" vertical="top" shrinkToFit="1"/>
    </xf>
    <xf numFmtId="0" fontId="3" fillId="26" borderId="12" xfId="0" applyFont="1" applyFill="1" applyBorder="1" applyAlignment="1" applyProtection="1">
      <alignment horizontal="center" vertical="top"/>
    </xf>
    <xf numFmtId="4" fontId="3" fillId="26" borderId="35" xfId="0" applyNumberFormat="1" applyFont="1" applyFill="1" applyBorder="1" applyAlignment="1" applyProtection="1">
      <alignment horizontal="center" vertical="top"/>
    </xf>
    <xf numFmtId="4" fontId="3" fillId="26" borderId="38" xfId="53" applyNumberFormat="1" applyFont="1" applyFill="1" applyBorder="1" applyAlignment="1" applyProtection="1">
      <alignment horizontal="center" vertical="top" shrinkToFit="1"/>
    </xf>
    <xf numFmtId="4" fontId="3" fillId="26" borderId="24" xfId="53" applyNumberFormat="1" applyFont="1" applyFill="1" applyBorder="1" applyAlignment="1" applyProtection="1">
      <alignment horizontal="center" vertical="top" shrinkToFit="1"/>
    </xf>
    <xf numFmtId="49" fontId="3" fillId="26" borderId="13" xfId="88" applyNumberFormat="1" applyFont="1" applyFill="1" applyBorder="1" applyAlignment="1" applyProtection="1">
      <alignment horizontal="center" vertical="top" wrapText="1"/>
    </xf>
    <xf numFmtId="0" fontId="2" fillId="26" borderId="13" xfId="88" applyNumberFormat="1" applyFont="1" applyFill="1" applyBorder="1" applyAlignment="1" applyProtection="1">
      <alignment horizontal="justify" vertical="top" wrapText="1"/>
    </xf>
    <xf numFmtId="4" fontId="3" fillId="26" borderId="19" xfId="53" applyNumberFormat="1" applyFont="1" applyFill="1" applyBorder="1" applyAlignment="1" applyProtection="1">
      <alignment horizontal="center" vertical="top" shrinkToFit="1"/>
    </xf>
    <xf numFmtId="4" fontId="3" fillId="26" borderId="0" xfId="88" applyNumberFormat="1" applyFont="1" applyFill="1" applyBorder="1" applyAlignment="1" applyProtection="1">
      <alignment horizontal="center"/>
    </xf>
    <xf numFmtId="0" fontId="3" fillId="26" borderId="16" xfId="0" applyFont="1" applyFill="1" applyBorder="1" applyAlignment="1" applyProtection="1">
      <alignment horizontal="justify" vertical="top" wrapText="1"/>
    </xf>
    <xf numFmtId="169" fontId="3" fillId="26" borderId="14" xfId="0" applyNumberFormat="1" applyFont="1" applyFill="1" applyBorder="1" applyAlignment="1" applyProtection="1">
      <alignment horizontal="center" vertical="top" wrapText="1"/>
    </xf>
    <xf numFmtId="0" fontId="3" fillId="26" borderId="14" xfId="0" applyFont="1" applyFill="1" applyBorder="1" applyAlignment="1" applyProtection="1">
      <alignment horizontal="center" vertical="top" shrinkToFit="1"/>
    </xf>
    <xf numFmtId="4" fontId="3" fillId="26" borderId="14" xfId="51" applyNumberFormat="1" applyFont="1" applyFill="1" applyBorder="1" applyAlignment="1" applyProtection="1">
      <alignment horizontal="center" vertical="top" shrinkToFit="1"/>
    </xf>
    <xf numFmtId="0" fontId="3" fillId="26" borderId="13" xfId="0" quotePrefix="1" applyFont="1" applyFill="1" applyBorder="1" applyAlignment="1" applyProtection="1">
      <alignment horizontal="justify" wrapText="1"/>
    </xf>
    <xf numFmtId="0" fontId="3" fillId="26" borderId="61" xfId="0" applyFont="1" applyFill="1" applyBorder="1" applyAlignment="1" applyProtection="1">
      <alignment horizontal="justify" wrapText="1"/>
    </xf>
    <xf numFmtId="0" fontId="3" fillId="26" borderId="13" xfId="0" quotePrefix="1" applyFont="1" applyFill="1" applyBorder="1" applyAlignment="1" applyProtection="1">
      <alignment vertical="top"/>
    </xf>
    <xf numFmtId="49" fontId="3" fillId="26" borderId="14" xfId="0" applyNumberFormat="1" applyFont="1" applyFill="1" applyBorder="1" applyAlignment="1" applyProtection="1">
      <alignment horizontal="justify" vertical="top" wrapText="1"/>
    </xf>
    <xf numFmtId="3" fontId="3" fillId="26" borderId="12" xfId="53" applyNumberFormat="1" applyFont="1" applyFill="1" applyBorder="1" applyAlignment="1" applyProtection="1">
      <alignment horizontal="center" vertical="top" shrinkToFit="1"/>
    </xf>
    <xf numFmtId="0" fontId="3" fillId="0" borderId="13" xfId="97" applyFont="1" applyFill="1" applyBorder="1" applyAlignment="1" applyProtection="1">
      <alignment horizontal="justify" vertical="justify" wrapText="1"/>
    </xf>
    <xf numFmtId="0" fontId="3" fillId="0" borderId="13" xfId="0" applyFont="1" applyFill="1" applyBorder="1" applyAlignment="1" applyProtection="1">
      <alignment horizontal="center"/>
    </xf>
    <xf numFmtId="4" fontId="3" fillId="0" borderId="13" xfId="0" applyNumberFormat="1" applyFont="1" applyBorder="1" applyAlignment="1" applyProtection="1">
      <alignment horizontal="center"/>
    </xf>
    <xf numFmtId="0" fontId="3" fillId="0" borderId="55" xfId="0" applyFont="1" applyFill="1" applyBorder="1" applyAlignment="1" applyProtection="1">
      <alignment horizontal="center"/>
    </xf>
    <xf numFmtId="3" fontId="3" fillId="0" borderId="55" xfId="0" applyNumberFormat="1" applyFont="1" applyFill="1" applyBorder="1" applyAlignment="1" applyProtection="1">
      <alignment horizontal="center"/>
    </xf>
    <xf numFmtId="0" fontId="3" fillId="0" borderId="14" xfId="0" applyFont="1" applyBorder="1" applyAlignment="1" applyProtection="1">
      <alignment wrapText="1"/>
    </xf>
    <xf numFmtId="169" fontId="3" fillId="26" borderId="13" xfId="88" applyNumberFormat="1" applyFont="1" applyFill="1" applyBorder="1" applyAlignment="1" applyProtection="1">
      <alignment horizontal="center" vertical="center" wrapText="1"/>
    </xf>
    <xf numFmtId="0" fontId="3" fillId="26" borderId="13" xfId="88" applyFont="1" applyFill="1" applyBorder="1" applyAlignment="1" applyProtection="1">
      <alignment horizontal="center" vertical="center" shrinkToFit="1"/>
    </xf>
    <xf numFmtId="4" fontId="3" fillId="26" borderId="13" xfId="53" applyNumberFormat="1" applyFont="1" applyFill="1" applyBorder="1" applyAlignment="1" applyProtection="1">
      <alignment horizontal="center" vertical="center" shrinkToFit="1"/>
    </xf>
    <xf numFmtId="0" fontId="3" fillId="0" borderId="19" xfId="136" applyFont="1" applyBorder="1" applyAlignment="1" applyProtection="1">
      <alignment horizontal="center" vertical="top"/>
    </xf>
    <xf numFmtId="0" fontId="3" fillId="26" borderId="13" xfId="0" quotePrefix="1" applyFont="1" applyFill="1" applyBorder="1" applyAlignment="1" applyProtection="1">
      <alignment horizontal="justify" vertical="center" wrapText="1"/>
    </xf>
    <xf numFmtId="49" fontId="3" fillId="26" borderId="16" xfId="0" applyNumberFormat="1" applyFont="1" applyFill="1" applyBorder="1" applyAlignment="1" applyProtection="1">
      <alignment horizontal="justify" vertical="top" wrapText="1"/>
    </xf>
    <xf numFmtId="0" fontId="3" fillId="26" borderId="17" xfId="88" applyFont="1" applyFill="1" applyBorder="1" applyAlignment="1" applyProtection="1">
      <alignment horizontal="center" vertical="top" shrinkToFit="1"/>
    </xf>
    <xf numFmtId="0" fontId="3" fillId="26" borderId="23" xfId="88" applyFont="1" applyFill="1" applyBorder="1" applyAlignment="1" applyProtection="1">
      <alignment horizontal="center" vertical="top" shrinkToFit="1"/>
    </xf>
    <xf numFmtId="0" fontId="3" fillId="26" borderId="36" xfId="88" applyFont="1" applyFill="1" applyBorder="1" applyAlignment="1" applyProtection="1">
      <alignment horizontal="center" vertical="top" shrinkToFit="1"/>
    </xf>
    <xf numFmtId="0" fontId="3" fillId="26" borderId="61" xfId="88" applyFont="1" applyFill="1" applyBorder="1" applyAlignment="1" applyProtection="1">
      <alignment horizontal="center" vertical="top" shrinkToFit="1"/>
    </xf>
    <xf numFmtId="49" fontId="2" fillId="26" borderId="13" xfId="88" applyNumberFormat="1" applyFont="1" applyFill="1" applyBorder="1" applyAlignment="1" applyProtection="1">
      <alignment horizontal="center" vertical="top" wrapText="1"/>
    </xf>
    <xf numFmtId="0" fontId="2" fillId="26" borderId="16" xfId="88" applyNumberFormat="1" applyFont="1" applyFill="1" applyBorder="1" applyAlignment="1" applyProtection="1">
      <alignment horizontal="justify" vertical="top" wrapText="1"/>
    </xf>
    <xf numFmtId="0" fontId="3" fillId="0" borderId="12" xfId="0" applyFont="1" applyBorder="1" applyAlignment="1" applyProtection="1">
      <alignment horizontal="center" vertical="top"/>
    </xf>
    <xf numFmtId="0" fontId="3" fillId="0" borderId="24" xfId="0" applyFont="1" applyBorder="1" applyAlignment="1" applyProtection="1">
      <alignment horizontal="justify" vertical="top"/>
    </xf>
    <xf numFmtId="0" fontId="3" fillId="0" borderId="0" xfId="0" applyFont="1" applyBorder="1" applyAlignment="1" applyProtection="1">
      <alignment horizontal="center" vertical="top"/>
    </xf>
    <xf numFmtId="0" fontId="3" fillId="0" borderId="23" xfId="0" applyFont="1" applyBorder="1" applyAlignment="1" applyProtection="1">
      <alignment horizontal="center" vertical="top"/>
    </xf>
    <xf numFmtId="0" fontId="3" fillId="0" borderId="14" xfId="0" applyFont="1" applyBorder="1" applyAlignment="1" applyProtection="1">
      <alignment horizontal="justify" vertical="top"/>
    </xf>
    <xf numFmtId="0" fontId="3" fillId="0" borderId="36" xfId="0" applyFont="1" applyBorder="1" applyAlignment="1" applyProtection="1">
      <alignment horizontal="center" vertical="top"/>
    </xf>
    <xf numFmtId="0" fontId="3" fillId="0" borderId="16" xfId="0" applyFont="1" applyBorder="1" applyAlignment="1" applyProtection="1">
      <alignment horizontal="justify" vertical="top"/>
    </xf>
    <xf numFmtId="0" fontId="3" fillId="0" borderId="37" xfId="0" applyFont="1" applyBorder="1" applyAlignment="1" applyProtection="1">
      <alignment horizontal="center" vertical="top"/>
    </xf>
    <xf numFmtId="0" fontId="3" fillId="0" borderId="61" xfId="0" applyFont="1" applyBorder="1" applyAlignment="1" applyProtection="1">
      <alignment horizontal="center" vertical="top"/>
    </xf>
    <xf numFmtId="0" fontId="3" fillId="0" borderId="23" xfId="0" applyFont="1" applyBorder="1" applyAlignment="1" applyProtection="1">
      <alignment horizontal="center" vertical="center"/>
    </xf>
    <xf numFmtId="0" fontId="3" fillId="0" borderId="14" xfId="0" applyFont="1" applyBorder="1" applyAlignment="1" applyProtection="1">
      <alignment horizontal="justify" vertical="center"/>
    </xf>
    <xf numFmtId="0" fontId="3" fillId="0" borderId="0" xfId="0" applyFont="1" applyBorder="1" applyAlignment="1" applyProtection="1">
      <alignment horizontal="center" vertical="center"/>
    </xf>
    <xf numFmtId="4" fontId="3" fillId="0" borderId="14" xfId="0" applyNumberFormat="1" applyFont="1" applyBorder="1" applyAlignment="1" applyProtection="1">
      <alignment horizontal="center" vertical="center"/>
    </xf>
    <xf numFmtId="0" fontId="3" fillId="0" borderId="14" xfId="0" applyFont="1" applyBorder="1" applyAlignment="1" applyProtection="1">
      <alignment horizontal="center" vertical="center"/>
    </xf>
    <xf numFmtId="49" fontId="3" fillId="0" borderId="14" xfId="0" applyNumberFormat="1" applyFont="1" applyBorder="1" applyAlignment="1" applyProtection="1">
      <alignment horizontal="justify" vertical="center"/>
    </xf>
    <xf numFmtId="49" fontId="3" fillId="0" borderId="14" xfId="0" applyNumberFormat="1" applyFont="1" applyBorder="1" applyAlignment="1" applyProtection="1">
      <alignment horizontal="justify" vertical="center" wrapText="1"/>
    </xf>
    <xf numFmtId="0" fontId="3" fillId="0" borderId="13" xfId="0" applyFont="1" applyBorder="1" applyAlignment="1" applyProtection="1">
      <alignment horizontal="center" vertical="center"/>
    </xf>
    <xf numFmtId="0" fontId="3" fillId="0" borderId="13" xfId="0" applyFont="1" applyBorder="1" applyAlignment="1" applyProtection="1">
      <alignment horizontal="justify" vertical="center"/>
    </xf>
    <xf numFmtId="0" fontId="3" fillId="0" borderId="18" xfId="0" applyFont="1" applyBorder="1" applyAlignment="1" applyProtection="1">
      <alignment horizontal="center" vertical="center"/>
    </xf>
    <xf numFmtId="4" fontId="3" fillId="0" borderId="12" xfId="0" applyNumberFormat="1" applyFont="1" applyBorder="1" applyAlignment="1" applyProtection="1">
      <alignment horizontal="center" vertical="top"/>
    </xf>
    <xf numFmtId="0" fontId="3" fillId="0" borderId="14" xfId="0" applyFont="1" applyBorder="1" applyAlignment="1" applyProtection="1">
      <alignment horizontal="center" vertical="top"/>
    </xf>
    <xf numFmtId="0" fontId="3" fillId="0" borderId="14" xfId="0" applyFont="1" applyBorder="1" applyAlignment="1" applyProtection="1">
      <alignment horizontal="justify" vertical="center" wrapText="1"/>
    </xf>
    <xf numFmtId="0" fontId="3" fillId="0" borderId="16" xfId="0" applyFont="1" applyBorder="1" applyAlignment="1" applyProtection="1">
      <alignment horizontal="center" vertical="center"/>
    </xf>
    <xf numFmtId="0" fontId="3" fillId="0" borderId="16" xfId="0" applyFont="1" applyBorder="1" applyAlignment="1" applyProtection="1">
      <alignment horizontal="justify" vertical="center" wrapText="1"/>
    </xf>
    <xf numFmtId="0" fontId="3" fillId="0" borderId="37" xfId="0" applyFont="1" applyBorder="1" applyAlignment="1" applyProtection="1">
      <alignment horizontal="center" vertical="center"/>
    </xf>
    <xf numFmtId="4" fontId="3" fillId="0" borderId="16" xfId="0" applyNumberFormat="1" applyFont="1" applyBorder="1" applyAlignment="1" applyProtection="1">
      <alignment horizontal="center" vertical="center"/>
    </xf>
    <xf numFmtId="0" fontId="3" fillId="0" borderId="34" xfId="0" applyFont="1" applyFill="1" applyBorder="1" applyAlignment="1" applyProtection="1">
      <alignment horizontal="center" vertical="top"/>
    </xf>
    <xf numFmtId="4" fontId="3" fillId="0" borderId="12" xfId="0" applyNumberFormat="1" applyFont="1" applyFill="1" applyBorder="1" applyAlignment="1" applyProtection="1">
      <alignment horizontal="center" vertical="top"/>
    </xf>
    <xf numFmtId="0" fontId="3" fillId="0" borderId="13" xfId="0" applyFont="1" applyBorder="1" applyAlignment="1" applyProtection="1">
      <alignment horizontal="center" vertical="top"/>
    </xf>
    <xf numFmtId="0" fontId="3" fillId="0" borderId="18" xfId="0" applyFont="1" applyBorder="1" applyAlignment="1" applyProtection="1">
      <alignment horizontal="center" vertical="top"/>
    </xf>
    <xf numFmtId="0" fontId="3" fillId="0" borderId="16" xfId="0" applyFont="1" applyBorder="1" applyAlignment="1" applyProtection="1">
      <alignment vertical="center"/>
    </xf>
    <xf numFmtId="3" fontId="3" fillId="0" borderId="14" xfId="0" applyNumberFormat="1" applyFont="1" applyBorder="1" applyAlignment="1" applyProtection="1">
      <alignment horizontal="center" vertical="center"/>
    </xf>
    <xf numFmtId="3" fontId="3" fillId="0" borderId="16" xfId="0" applyNumberFormat="1"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2" xfId="0" applyFont="1" applyBorder="1" applyAlignment="1" applyProtection="1">
      <alignment horizontal="justify" vertical="center" wrapText="1"/>
    </xf>
    <xf numFmtId="0" fontId="3" fillId="0" borderId="19" xfId="0" applyFont="1" applyBorder="1" applyAlignment="1" applyProtection="1">
      <alignment horizontal="justify" vertical="center" wrapText="1"/>
    </xf>
    <xf numFmtId="0" fontId="3" fillId="0" borderId="13" xfId="0" applyFont="1" applyBorder="1" applyProtection="1"/>
    <xf numFmtId="0" fontId="3" fillId="0" borderId="38" xfId="0" applyFont="1" applyBorder="1" applyAlignment="1" applyProtection="1">
      <alignment horizontal="justify" vertical="center" wrapText="1"/>
    </xf>
    <xf numFmtId="3" fontId="3" fillId="0" borderId="13" xfId="0" applyNumberFormat="1" applyFont="1" applyBorder="1" applyAlignment="1" applyProtection="1">
      <alignment horizontal="center" vertical="center"/>
    </xf>
    <xf numFmtId="0" fontId="3" fillId="0" borderId="0" xfId="0" applyFont="1" applyBorder="1" applyProtection="1"/>
    <xf numFmtId="0" fontId="3" fillId="0" borderId="13" xfId="88" applyNumberFormat="1" applyFont="1" applyFill="1" applyBorder="1" applyAlignment="1" applyProtection="1">
      <alignment horizontal="justify" vertical="center" wrapText="1"/>
    </xf>
    <xf numFmtId="0" fontId="3" fillId="0" borderId="12" xfId="88" applyFont="1" applyFill="1" applyBorder="1" applyAlignment="1" applyProtection="1">
      <alignment horizontal="center" vertical="center" shrinkToFit="1"/>
    </xf>
    <xf numFmtId="0" fontId="2" fillId="26" borderId="13" xfId="88" applyFont="1" applyFill="1" applyBorder="1" applyAlignment="1" applyProtection="1">
      <alignment horizontal="center" vertical="top" shrinkToFit="1"/>
    </xf>
    <xf numFmtId="169" fontId="3" fillId="26" borderId="16" xfId="88" applyNumberFormat="1" applyFont="1" applyFill="1" applyBorder="1" applyAlignment="1" applyProtection="1">
      <alignment horizontal="center" vertical="top" wrapText="1"/>
    </xf>
    <xf numFmtId="0" fontId="2" fillId="26" borderId="16" xfId="88" applyFont="1" applyFill="1" applyBorder="1" applyAlignment="1" applyProtection="1">
      <alignment horizontal="center" vertical="top" shrinkToFit="1"/>
    </xf>
    <xf numFmtId="0" fontId="3" fillId="0" borderId="12" xfId="0" applyFont="1" applyBorder="1" applyAlignment="1" applyProtection="1">
      <alignment horizontal="center" vertical="top" wrapText="1"/>
    </xf>
    <xf numFmtId="0" fontId="3" fillId="0" borderId="13" xfId="0" applyFont="1" applyFill="1" applyBorder="1" applyAlignment="1" applyProtection="1">
      <alignment horizontal="justify" wrapText="1"/>
    </xf>
    <xf numFmtId="0" fontId="3" fillId="0" borderId="13" xfId="0" applyFont="1" applyBorder="1" applyAlignment="1" applyProtection="1">
      <alignment horizontal="justify"/>
    </xf>
    <xf numFmtId="0" fontId="31" fillId="0" borderId="0" xfId="0" applyFont="1" applyBorder="1" applyAlignment="1" applyProtection="1">
      <alignment horizontal="justify" vertical="top" wrapText="1"/>
    </xf>
    <xf numFmtId="0" fontId="3" fillId="0" borderId="14" xfId="0" applyFont="1" applyFill="1" applyBorder="1" applyAlignment="1" applyProtection="1">
      <alignment horizontal="justify" vertical="center" wrapText="1"/>
    </xf>
    <xf numFmtId="3" fontId="3" fillId="26" borderId="16" xfId="53" applyNumberFormat="1" applyFont="1" applyFill="1" applyBorder="1" applyAlignment="1" applyProtection="1">
      <alignment horizontal="center" vertical="top" shrinkToFit="1"/>
    </xf>
    <xf numFmtId="169" fontId="2" fillId="26" borderId="14" xfId="0" applyNumberFormat="1" applyFont="1" applyFill="1" applyBorder="1" applyAlignment="1" applyProtection="1">
      <alignment horizontal="center" vertical="top" wrapText="1"/>
    </xf>
    <xf numFmtId="0" fontId="2" fillId="26" borderId="14" xfId="0" applyNumberFormat="1" applyFont="1" applyFill="1" applyBorder="1" applyAlignment="1" applyProtection="1">
      <alignment horizontal="justify" vertical="top" wrapText="1"/>
    </xf>
    <xf numFmtId="0" fontId="2" fillId="26" borderId="14" xfId="0" applyFont="1" applyFill="1" applyBorder="1" applyAlignment="1" applyProtection="1">
      <alignment horizontal="center" vertical="top" wrapText="1"/>
    </xf>
    <xf numFmtId="0" fontId="3" fillId="26" borderId="12" xfId="0" applyNumberFormat="1" applyFont="1" applyFill="1" applyBorder="1" applyAlignment="1" applyProtection="1">
      <alignment horizontal="justify" vertical="top" wrapText="1"/>
    </xf>
    <xf numFmtId="0" fontId="2" fillId="26" borderId="12" xfId="0" applyFont="1" applyFill="1" applyBorder="1" applyAlignment="1" applyProtection="1">
      <alignment horizontal="center" vertical="top" wrapText="1"/>
    </xf>
    <xf numFmtId="0" fontId="3" fillId="26" borderId="16" xfId="0" applyNumberFormat="1" applyFont="1" applyFill="1" applyBorder="1" applyAlignment="1" applyProtection="1">
      <alignment horizontal="justify" vertical="top" wrapText="1"/>
    </xf>
    <xf numFmtId="0" fontId="3" fillId="26" borderId="16" xfId="0" applyFont="1" applyFill="1" applyBorder="1" applyAlignment="1" applyProtection="1">
      <alignment horizontal="center" vertical="top" wrapText="1"/>
    </xf>
    <xf numFmtId="0" fontId="3" fillId="26" borderId="13" xfId="0" applyFont="1" applyFill="1" applyBorder="1" applyAlignment="1" applyProtection="1">
      <alignment horizontal="center" vertical="top" wrapText="1"/>
    </xf>
    <xf numFmtId="169" fontId="2" fillId="26" borderId="14" xfId="88" applyNumberFormat="1" applyFont="1" applyFill="1" applyBorder="1" applyAlignment="1" applyProtection="1">
      <alignment horizontal="center" vertical="top" wrapText="1"/>
    </xf>
    <xf numFmtId="0" fontId="2" fillId="26" borderId="14" xfId="88" applyNumberFormat="1" applyFont="1" applyFill="1" applyBorder="1" applyAlignment="1" applyProtection="1">
      <alignment horizontal="justify" vertical="top" wrapText="1"/>
    </xf>
    <xf numFmtId="169" fontId="2" fillId="26" borderId="16" xfId="88" applyNumberFormat="1" applyFont="1" applyFill="1" applyBorder="1" applyAlignment="1" applyProtection="1">
      <alignment horizontal="center" vertical="top" wrapText="1"/>
    </xf>
    <xf numFmtId="3" fontId="3" fillId="26" borderId="12" xfId="88" applyNumberFormat="1" applyFont="1" applyFill="1" applyBorder="1" applyAlignment="1" applyProtection="1">
      <alignment horizontal="center" vertical="top"/>
    </xf>
    <xf numFmtId="0" fontId="3" fillId="26" borderId="13" xfId="0" quotePrefix="1" applyNumberFormat="1" applyFont="1" applyFill="1" applyBorder="1" applyAlignment="1" applyProtection="1">
      <alignment horizontal="justify" vertical="top" wrapText="1"/>
    </xf>
    <xf numFmtId="49" fontId="3" fillId="26" borderId="55" xfId="0" applyNumberFormat="1" applyFont="1" applyFill="1" applyBorder="1" applyAlignment="1" applyProtection="1">
      <alignment horizontal="justify" vertical="top" wrapText="1"/>
    </xf>
    <xf numFmtId="0" fontId="3" fillId="26" borderId="55" xfId="0" applyFont="1" applyFill="1" applyBorder="1" applyAlignment="1" applyProtection="1">
      <alignment horizontal="center" vertical="top"/>
    </xf>
    <xf numFmtId="4" fontId="3" fillId="26" borderId="55" xfId="0" applyNumberFormat="1" applyFont="1" applyFill="1" applyBorder="1" applyAlignment="1" applyProtection="1">
      <alignment horizontal="center" vertical="top"/>
    </xf>
    <xf numFmtId="49" fontId="3" fillId="26" borderId="13" xfId="108" applyNumberFormat="1" applyFont="1" applyFill="1" applyBorder="1" applyAlignment="1" applyProtection="1">
      <alignment horizontal="justify" vertical="top" wrapText="1"/>
    </xf>
    <xf numFmtId="49" fontId="3" fillId="26" borderId="12" xfId="108" applyNumberFormat="1" applyFont="1" applyFill="1" applyBorder="1" applyAlignment="1" applyProtection="1">
      <alignment horizontal="justify" vertical="top" wrapText="1"/>
    </xf>
    <xf numFmtId="49" fontId="3" fillId="26" borderId="16" xfId="0" quotePrefix="1" applyNumberFormat="1" applyFont="1" applyFill="1" applyBorder="1" applyAlignment="1" applyProtection="1">
      <alignment horizontal="justify" vertical="top" wrapText="1"/>
    </xf>
    <xf numFmtId="2" fontId="3" fillId="26" borderId="14" xfId="0" applyNumberFormat="1" applyFont="1" applyFill="1" applyBorder="1" applyAlignment="1" applyProtection="1">
      <alignment horizontal="left" vertical="top" wrapText="1"/>
    </xf>
    <xf numFmtId="3" fontId="3" fillId="26" borderId="12" xfId="88" applyNumberFormat="1" applyFont="1" applyFill="1" applyBorder="1" applyAlignment="1" applyProtection="1">
      <alignment horizontal="center" vertical="top" shrinkToFit="1"/>
    </xf>
    <xf numFmtId="172" fontId="3" fillId="26" borderId="14" xfId="0" applyNumberFormat="1" applyFont="1" applyFill="1" applyBorder="1" applyAlignment="1" applyProtection="1">
      <alignment horizontal="justify" vertical="top" wrapText="1"/>
    </xf>
    <xf numFmtId="4" fontId="3" fillId="26" borderId="12" xfId="88" applyNumberFormat="1" applyFont="1" applyFill="1" applyBorder="1" applyAlignment="1" applyProtection="1">
      <alignment horizontal="center" vertical="top" shrinkToFit="1"/>
    </xf>
    <xf numFmtId="0" fontId="3" fillId="26" borderId="24" xfId="88" applyNumberFormat="1" applyFont="1" applyFill="1" applyBorder="1" applyAlignment="1" applyProtection="1">
      <alignment horizontal="justify" vertical="top" wrapText="1"/>
    </xf>
    <xf numFmtId="0" fontId="3" fillId="26" borderId="24" xfId="88" applyFont="1" applyFill="1" applyBorder="1" applyAlignment="1" applyProtection="1">
      <alignment horizontal="center" vertical="top" shrinkToFit="1"/>
    </xf>
    <xf numFmtId="0" fontId="3" fillId="0" borderId="14" xfId="0" applyFont="1" applyFill="1" applyBorder="1" applyAlignment="1" applyProtection="1">
      <alignment horizontal="justify" vertical="distributed" wrapText="1"/>
    </xf>
    <xf numFmtId="4" fontId="41" fillId="0" borderId="16" xfId="53" applyNumberFormat="1" applyFont="1" applyFill="1" applyBorder="1" applyAlignment="1" applyProtection="1">
      <alignment horizontal="center" vertical="top" shrinkToFit="1"/>
    </xf>
    <xf numFmtId="4" fontId="41" fillId="26" borderId="13" xfId="53" applyNumberFormat="1" applyFont="1" applyFill="1" applyBorder="1" applyAlignment="1" applyProtection="1">
      <alignment horizontal="center" vertical="top" shrinkToFit="1"/>
    </xf>
    <xf numFmtId="3" fontId="3" fillId="0" borderId="13" xfId="53" applyNumberFormat="1" applyFont="1" applyFill="1" applyBorder="1" applyAlignment="1" applyProtection="1">
      <alignment horizontal="center" vertical="top" shrinkToFit="1"/>
    </xf>
    <xf numFmtId="0" fontId="3" fillId="0" borderId="0" xfId="0" applyFont="1" applyFill="1" applyBorder="1" applyAlignment="1" applyProtection="1">
      <alignment horizontal="left"/>
    </xf>
    <xf numFmtId="0" fontId="3" fillId="0" borderId="0" xfId="0" applyFont="1" applyFill="1" applyBorder="1" applyProtection="1"/>
    <xf numFmtId="0" fontId="3" fillId="0" borderId="14" xfId="106" applyFont="1" applyBorder="1" applyAlignment="1" applyProtection="1">
      <alignment horizontal="justify" vertical="center"/>
    </xf>
    <xf numFmtId="0" fontId="3" fillId="0" borderId="14" xfId="106" applyFont="1" applyBorder="1" applyAlignment="1" applyProtection="1">
      <alignment horizontal="left" vertical="center"/>
    </xf>
    <xf numFmtId="0" fontId="3" fillId="0" borderId="16" xfId="106" applyFont="1" applyBorder="1" applyAlignment="1" applyProtection="1">
      <alignment horizontal="justify" vertical="center"/>
    </xf>
    <xf numFmtId="0" fontId="3" fillId="0" borderId="13" xfId="106" applyFont="1" applyBorder="1" applyAlignment="1" applyProtection="1">
      <alignment horizontal="justify" vertical="center"/>
    </xf>
    <xf numFmtId="0" fontId="3" fillId="0" borderId="13" xfId="88" applyFont="1" applyBorder="1" applyAlignment="1" applyProtection="1">
      <alignment horizontal="justify" vertical="center" wrapText="1"/>
    </xf>
    <xf numFmtId="0" fontId="3" fillId="0" borderId="13" xfId="0" applyFont="1" applyBorder="1" applyAlignment="1" applyProtection="1">
      <alignment horizontal="left" vertical="center" wrapText="1"/>
    </xf>
    <xf numFmtId="49" fontId="3" fillId="26" borderId="14" xfId="0" applyNumberFormat="1" applyFont="1" applyFill="1" applyBorder="1" applyAlignment="1" applyProtection="1">
      <alignment vertical="top" wrapText="1"/>
    </xf>
    <xf numFmtId="0" fontId="3" fillId="26" borderId="14" xfId="0" applyNumberFormat="1" applyFont="1" applyFill="1" applyBorder="1" applyAlignment="1" applyProtection="1">
      <alignment vertical="top" wrapText="1"/>
    </xf>
    <xf numFmtId="0" fontId="3" fillId="26" borderId="12" xfId="88" applyFont="1" applyFill="1" applyBorder="1" applyAlignment="1" applyProtection="1">
      <alignment horizontal="center" shrinkToFit="1"/>
    </xf>
    <xf numFmtId="0" fontId="3" fillId="0" borderId="14" xfId="89" applyFont="1" applyBorder="1" applyAlignment="1" applyProtection="1">
      <alignment horizontal="justify" vertical="top" wrapText="1"/>
    </xf>
    <xf numFmtId="0" fontId="3" fillId="0" borderId="14" xfId="89" quotePrefix="1" applyFont="1" applyBorder="1" applyAlignment="1" applyProtection="1">
      <alignment horizontal="justify" vertical="top" wrapText="1"/>
    </xf>
    <xf numFmtId="0" fontId="3" fillId="0" borderId="14" xfId="0" quotePrefix="1" applyFont="1" applyBorder="1" applyAlignment="1" applyProtection="1">
      <alignment horizontal="left" vertical="top" wrapText="1"/>
    </xf>
    <xf numFmtId="0" fontId="3" fillId="0" borderId="13" xfId="88" applyFont="1" applyBorder="1" applyAlignment="1" applyProtection="1">
      <alignment horizontal="justify" vertical="top" wrapText="1"/>
    </xf>
    <xf numFmtId="169" fontId="3" fillId="0" borderId="61" xfId="88" applyNumberFormat="1" applyFont="1" applyFill="1" applyBorder="1" applyAlignment="1" applyProtection="1">
      <alignment horizontal="center" vertical="top" wrapText="1"/>
    </xf>
    <xf numFmtId="0" fontId="3" fillId="0" borderId="35" xfId="88" applyFont="1" applyFill="1" applyBorder="1" applyAlignment="1" applyProtection="1">
      <alignment horizontal="center" vertical="top" shrinkToFit="1"/>
    </xf>
    <xf numFmtId="169" fontId="3" fillId="0" borderId="23" xfId="88" applyNumberFormat="1" applyFont="1" applyFill="1" applyBorder="1" applyAlignment="1" applyProtection="1">
      <alignment horizontal="center" vertical="top" wrapText="1"/>
    </xf>
    <xf numFmtId="0" fontId="2" fillId="0" borderId="24" xfId="88" applyFont="1" applyFill="1" applyBorder="1" applyAlignment="1" applyProtection="1">
      <alignment horizontal="center" vertical="top" shrinkToFit="1"/>
    </xf>
    <xf numFmtId="0" fontId="2" fillId="0" borderId="38" xfId="88" applyFont="1" applyFill="1" applyBorder="1" applyAlignment="1" applyProtection="1">
      <alignment horizontal="center" vertical="top" shrinkToFit="1"/>
    </xf>
    <xf numFmtId="4" fontId="1" fillId="0" borderId="0" xfId="0" applyNumberFormat="1" applyFont="1" applyBorder="1" applyAlignment="1" applyProtection="1">
      <alignment vertical="top"/>
      <protection locked="0"/>
    </xf>
    <xf numFmtId="0" fontId="1" fillId="0" borderId="0" xfId="0" applyFont="1" applyBorder="1" applyAlignment="1" applyProtection="1">
      <alignment vertical="top"/>
      <protection locked="0"/>
    </xf>
    <xf numFmtId="169" fontId="1" fillId="0" borderId="17" xfId="0" applyNumberFormat="1" applyFont="1" applyFill="1" applyBorder="1" applyAlignment="1" applyProtection="1">
      <alignment horizontal="center" vertical="top" wrapText="1"/>
    </xf>
    <xf numFmtId="0" fontId="1" fillId="0" borderId="18" xfId="0" applyNumberFormat="1" applyFont="1" applyFill="1" applyBorder="1" applyAlignment="1" applyProtection="1">
      <alignment horizontal="justify" vertical="top" wrapText="1"/>
    </xf>
    <xf numFmtId="0" fontId="1" fillId="0" borderId="18" xfId="0" applyFont="1" applyFill="1" applyBorder="1" applyAlignment="1" applyProtection="1">
      <alignment horizontal="center" shrinkToFit="1"/>
    </xf>
    <xf numFmtId="4" fontId="1" fillId="0" borderId="18" xfId="51" applyNumberFormat="1" applyFont="1" applyFill="1" applyBorder="1" applyAlignment="1" applyProtection="1">
      <alignment horizontal="center" shrinkToFit="1"/>
    </xf>
    <xf numFmtId="0" fontId="3" fillId="0" borderId="16" xfId="88" applyFont="1" applyFill="1" applyBorder="1" applyAlignment="1" applyProtection="1">
      <alignment horizontal="center" shrinkToFit="1"/>
    </xf>
    <xf numFmtId="0" fontId="3" fillId="0" borderId="14" xfId="88" applyFont="1" applyFill="1" applyBorder="1" applyAlignment="1" applyProtection="1">
      <alignment horizontal="center" shrinkToFit="1"/>
    </xf>
    <xf numFmtId="0" fontId="3" fillId="0" borderId="14" xfId="99" applyNumberFormat="1" applyFont="1" applyFill="1" applyBorder="1" applyAlignment="1" applyProtection="1">
      <alignment horizontal="justify" vertical="top" wrapText="1"/>
    </xf>
    <xf numFmtId="4" fontId="3" fillId="0" borderId="12" xfId="0" applyNumberFormat="1" applyFont="1" applyBorder="1" applyAlignment="1" applyProtection="1">
      <alignment horizontal="center" vertical="top" wrapText="1"/>
    </xf>
    <xf numFmtId="4" fontId="3" fillId="0" borderId="14" xfId="0" applyNumberFormat="1" applyFont="1" applyBorder="1" applyAlignment="1" applyProtection="1">
      <alignment horizontal="center" vertical="top" wrapText="1"/>
    </xf>
    <xf numFmtId="4" fontId="3" fillId="0" borderId="16" xfId="0" applyNumberFormat="1" applyFont="1" applyBorder="1" applyAlignment="1" applyProtection="1">
      <alignment horizontal="center" vertical="top" wrapText="1"/>
    </xf>
    <xf numFmtId="0" fontId="3" fillId="0" borderId="13" xfId="88" quotePrefix="1" applyNumberFormat="1" applyFont="1" applyFill="1" applyBorder="1" applyAlignment="1" applyProtection="1">
      <alignment horizontal="justify" vertical="top" wrapText="1"/>
    </xf>
    <xf numFmtId="0" fontId="3" fillId="0" borderId="13" xfId="88" quotePrefix="1" applyFont="1" applyFill="1" applyBorder="1" applyAlignment="1" applyProtection="1">
      <alignment vertical="top" wrapText="1"/>
    </xf>
    <xf numFmtId="0" fontId="3" fillId="0" borderId="13" xfId="88" applyFont="1" applyFill="1" applyBorder="1" applyAlignment="1" applyProtection="1">
      <alignment horizontal="center" vertical="top"/>
    </xf>
    <xf numFmtId="4" fontId="3" fillId="0" borderId="13" xfId="88" applyNumberFormat="1" applyFont="1" applyFill="1" applyBorder="1" applyAlignment="1" applyProtection="1">
      <alignment horizontal="center" vertical="top"/>
    </xf>
    <xf numFmtId="0" fontId="3" fillId="0" borderId="13" xfId="88" applyNumberFormat="1" applyFont="1" applyFill="1" applyBorder="1" applyAlignment="1" applyProtection="1">
      <alignment horizontal="center" vertical="top" wrapText="1"/>
    </xf>
    <xf numFmtId="169" fontId="3" fillId="0" borderId="23" xfId="0" applyNumberFormat="1" applyFont="1" applyFill="1" applyBorder="1" applyAlignment="1" applyProtection="1">
      <alignment horizontal="center" vertical="top" wrapText="1"/>
    </xf>
    <xf numFmtId="0" fontId="3" fillId="0" borderId="61" xfId="88" applyNumberFormat="1" applyFont="1" applyFill="1" applyBorder="1" applyAlignment="1" applyProtection="1">
      <alignment horizontal="justify" vertical="top" wrapText="1"/>
    </xf>
    <xf numFmtId="0" fontId="2" fillId="0" borderId="0" xfId="88" applyFont="1" applyAlignment="1" applyProtection="1">
      <alignment vertical="center"/>
      <protection locked="0"/>
    </xf>
    <xf numFmtId="0" fontId="2" fillId="0" borderId="0" xfId="88" applyFont="1" applyBorder="1" applyAlignment="1" applyProtection="1">
      <alignment vertical="center"/>
      <protection locked="0"/>
    </xf>
    <xf numFmtId="4" fontId="3" fillId="0" borderId="12" xfId="100" applyNumberFormat="1" applyFont="1" applyFill="1" applyBorder="1" applyAlignment="1" applyProtection="1">
      <alignment horizontal="center"/>
    </xf>
    <xf numFmtId="49" fontId="3" fillId="0" borderId="13" xfId="100" applyNumberFormat="1" applyFont="1" applyFill="1" applyBorder="1" applyAlignment="1" applyProtection="1">
      <alignment horizontal="center" vertical="top"/>
    </xf>
    <xf numFmtId="4" fontId="3" fillId="0" borderId="13" xfId="100" applyNumberFormat="1" applyFont="1" applyFill="1" applyBorder="1" applyAlignment="1" applyProtection="1">
      <alignment horizontal="center"/>
    </xf>
    <xf numFmtId="0" fontId="3" fillId="0" borderId="14" xfId="0" applyFont="1" applyFill="1" applyBorder="1" applyAlignment="1" applyProtection="1">
      <alignment horizontal="center"/>
    </xf>
    <xf numFmtId="0" fontId="3" fillId="0" borderId="14" xfId="0" applyFont="1" applyBorder="1" applyAlignment="1" applyProtection="1">
      <alignment horizontal="left" vertical="top" wrapText="1"/>
    </xf>
    <xf numFmtId="49" fontId="3" fillId="0" borderId="14" xfId="100" applyNumberFormat="1" applyFont="1" applyFill="1" applyBorder="1" applyAlignment="1" applyProtection="1">
      <alignment horizontal="center" vertical="top"/>
    </xf>
    <xf numFmtId="0" fontId="3" fillId="0" borderId="13" xfId="100" applyFont="1" applyBorder="1" applyAlignment="1" applyProtection="1">
      <alignment horizontal="center"/>
    </xf>
    <xf numFmtId="4" fontId="41" fillId="0" borderId="14" xfId="100" applyNumberFormat="1" applyFont="1" applyFill="1" applyBorder="1" applyAlignment="1" applyProtection="1">
      <alignment horizontal="center"/>
    </xf>
    <xf numFmtId="0" fontId="3" fillId="0" borderId="14" xfId="100" applyFont="1" applyBorder="1" applyAlignment="1" applyProtection="1">
      <alignment horizontal="center"/>
    </xf>
    <xf numFmtId="49" fontId="3" fillId="0" borderId="12" xfId="100" applyNumberFormat="1" applyFont="1" applyFill="1" applyBorder="1" applyAlignment="1" applyProtection="1">
      <alignment horizontal="center" vertical="top"/>
    </xf>
    <xf numFmtId="0" fontId="39" fillId="0" borderId="12" xfId="0" applyFont="1" applyBorder="1" applyAlignment="1" applyProtection="1">
      <alignment horizontal="right" vertical="center" wrapText="1"/>
    </xf>
    <xf numFmtId="0" fontId="44" fillId="0" borderId="14" xfId="100" applyFont="1" applyBorder="1" applyAlignment="1" applyProtection="1">
      <alignment horizontal="center"/>
    </xf>
    <xf numFmtId="0" fontId="44" fillId="0" borderId="16" xfId="100" applyFont="1" applyBorder="1" applyAlignment="1" applyProtection="1">
      <alignment horizontal="center"/>
    </xf>
    <xf numFmtId="4" fontId="41" fillId="0" borderId="16" xfId="100" applyNumberFormat="1" applyFont="1" applyFill="1" applyBorder="1" applyAlignment="1" applyProtection="1">
      <alignment horizontal="center"/>
    </xf>
    <xf numFmtId="0" fontId="3" fillId="0" borderId="13" xfId="0" applyFont="1" applyFill="1" applyBorder="1" applyAlignment="1" applyProtection="1">
      <alignment horizontal="left" vertical="center" wrapText="1"/>
    </xf>
    <xf numFmtId="0" fontId="44" fillId="0" borderId="13" xfId="100" applyFont="1" applyBorder="1" applyAlignment="1" applyProtection="1">
      <alignment horizontal="center"/>
    </xf>
    <xf numFmtId="4" fontId="41" fillId="0" borderId="13" xfId="100" applyNumberFormat="1" applyFont="1" applyFill="1" applyBorder="1" applyAlignment="1" applyProtection="1">
      <alignment horizontal="center"/>
    </xf>
    <xf numFmtId="0" fontId="3" fillId="0" borderId="16" xfId="0" applyFont="1" applyFill="1" applyBorder="1" applyAlignment="1" applyProtection="1">
      <alignment horizontal="justify" vertical="center" wrapText="1"/>
    </xf>
    <xf numFmtId="0" fontId="39" fillId="0" borderId="14" xfId="0" applyFont="1" applyBorder="1" applyAlignment="1" applyProtection="1">
      <alignment horizontal="center" vertical="top" wrapText="1"/>
    </xf>
    <xf numFmtId="0" fontId="39" fillId="0" borderId="13" xfId="0" applyFont="1" applyBorder="1" applyAlignment="1" applyProtection="1">
      <alignment horizontal="left" vertical="center" wrapText="1"/>
    </xf>
    <xf numFmtId="0" fontId="39" fillId="0" borderId="14" xfId="0" applyFont="1" applyBorder="1" applyAlignment="1" applyProtection="1">
      <alignment horizontal="left" vertical="center" wrapText="1"/>
    </xf>
    <xf numFmtId="4" fontId="3" fillId="0" borderId="14" xfId="100" applyNumberFormat="1" applyFont="1" applyFill="1" applyBorder="1" applyAlignment="1" applyProtection="1">
      <alignment horizontal="center"/>
    </xf>
    <xf numFmtId="4" fontId="2" fillId="0" borderId="21" xfId="88" applyNumberFormat="1" applyFont="1" applyFill="1" applyBorder="1" applyAlignment="1" applyProtection="1">
      <alignment horizontal="left" vertical="center"/>
    </xf>
    <xf numFmtId="0" fontId="3" fillId="0" borderId="0" xfId="88" applyFont="1" applyFill="1" applyAlignment="1" applyProtection="1">
      <protection locked="0"/>
    </xf>
    <xf numFmtId="4" fontId="3" fillId="26" borderId="0" xfId="88" applyNumberFormat="1" applyFont="1" applyFill="1" applyBorder="1" applyProtection="1">
      <protection locked="0"/>
    </xf>
    <xf numFmtId="0" fontId="3" fillId="0" borderId="0" xfId="88" applyFont="1" applyBorder="1" applyProtection="1">
      <protection locked="0"/>
    </xf>
    <xf numFmtId="0" fontId="3" fillId="0" borderId="0" xfId="88" applyFont="1" applyAlignment="1" applyProtection="1">
      <protection locked="0"/>
    </xf>
    <xf numFmtId="169" fontId="2" fillId="27" borderId="56" xfId="107" applyNumberFormat="1" applyFont="1" applyFill="1" applyBorder="1" applyAlignment="1" applyProtection="1">
      <alignment horizontal="center" vertical="center" wrapText="1"/>
    </xf>
    <xf numFmtId="0" fontId="2" fillId="27" borderId="57" xfId="107" applyNumberFormat="1" applyFont="1" applyFill="1" applyBorder="1" applyAlignment="1" applyProtection="1">
      <alignment horizontal="center" vertical="center" wrapText="1"/>
    </xf>
    <xf numFmtId="4" fontId="2" fillId="27" borderId="57" xfId="107" applyNumberFormat="1" applyFont="1" applyFill="1" applyBorder="1" applyAlignment="1" applyProtection="1">
      <alignment horizontal="center" vertical="center" wrapText="1"/>
    </xf>
    <xf numFmtId="169" fontId="3" fillId="0" borderId="70" xfId="88" applyNumberFormat="1" applyFont="1" applyFill="1" applyBorder="1" applyAlignment="1" applyProtection="1">
      <alignment horizontal="center" vertical="top"/>
    </xf>
    <xf numFmtId="0" fontId="3" fillId="0" borderId="14" xfId="88" applyNumberFormat="1" applyFont="1" applyFill="1" applyBorder="1" applyAlignment="1" applyProtection="1">
      <alignment horizontal="justify" vertical="top"/>
    </xf>
    <xf numFmtId="49" fontId="2" fillId="26" borderId="70" xfId="88" applyNumberFormat="1" applyFont="1" applyFill="1" applyBorder="1" applyAlignment="1" applyProtection="1">
      <alignment horizontal="center" vertical="top"/>
    </xf>
    <xf numFmtId="0" fontId="2" fillId="26" borderId="14" xfId="88" applyNumberFormat="1" applyFont="1" applyFill="1" applyBorder="1" applyAlignment="1" applyProtection="1">
      <alignment horizontal="justify"/>
    </xf>
    <xf numFmtId="4" fontId="2" fillId="26" borderId="14" xfId="88" applyNumberFormat="1" applyFont="1" applyFill="1" applyBorder="1" applyAlignment="1" applyProtection="1">
      <alignment horizontal="center" vertical="top" shrinkToFit="1"/>
    </xf>
    <xf numFmtId="169" fontId="3" fillId="0" borderId="70" xfId="0" applyNumberFormat="1" applyFont="1" applyFill="1" applyBorder="1" applyAlignment="1" applyProtection="1">
      <alignment horizontal="center" vertical="top" wrapText="1"/>
    </xf>
    <xf numFmtId="169" fontId="3" fillId="0" borderId="71" xfId="88" applyNumberFormat="1" applyFont="1" applyFill="1" applyBorder="1" applyAlignment="1" applyProtection="1">
      <alignment horizontal="center" vertical="top" wrapText="1"/>
    </xf>
    <xf numFmtId="169" fontId="3" fillId="0" borderId="70" xfId="88" applyNumberFormat="1" applyFont="1" applyFill="1" applyBorder="1" applyAlignment="1" applyProtection="1">
      <alignment horizontal="center" vertical="top" wrapText="1"/>
    </xf>
    <xf numFmtId="169" fontId="3" fillId="0" borderId="72" xfId="88" applyNumberFormat="1" applyFont="1" applyFill="1" applyBorder="1" applyAlignment="1" applyProtection="1">
      <alignment horizontal="center" vertical="top" wrapText="1"/>
    </xf>
    <xf numFmtId="49" fontId="3" fillId="0" borderId="73" xfId="88" applyNumberFormat="1" applyFont="1" applyFill="1" applyBorder="1" applyAlignment="1" applyProtection="1">
      <alignment horizontal="center" vertical="top" wrapText="1"/>
    </xf>
    <xf numFmtId="169" fontId="2" fillId="0" borderId="70" xfId="88" applyNumberFormat="1" applyFont="1" applyFill="1" applyBorder="1" applyAlignment="1" applyProtection="1">
      <alignment horizontal="center" vertical="top" wrapText="1"/>
    </xf>
    <xf numFmtId="169" fontId="2" fillId="0" borderId="72" xfId="88" applyNumberFormat="1" applyFont="1" applyFill="1" applyBorder="1" applyAlignment="1" applyProtection="1">
      <alignment horizontal="center" vertical="top" wrapText="1"/>
    </xf>
    <xf numFmtId="169" fontId="3" fillId="0" borderId="73" xfId="88" applyNumberFormat="1" applyFont="1" applyFill="1" applyBorder="1" applyAlignment="1" applyProtection="1">
      <alignment horizontal="center" vertical="top" wrapText="1"/>
    </xf>
    <xf numFmtId="169" fontId="2" fillId="0" borderId="70" xfId="0" applyNumberFormat="1" applyFont="1" applyFill="1" applyBorder="1" applyAlignment="1" applyProtection="1">
      <alignment horizontal="center" vertical="top" wrapText="1"/>
    </xf>
    <xf numFmtId="169" fontId="3" fillId="0" borderId="71" xfId="0" applyNumberFormat="1" applyFont="1" applyFill="1" applyBorder="1" applyAlignment="1" applyProtection="1">
      <alignment horizontal="center" vertical="top" wrapText="1"/>
    </xf>
    <xf numFmtId="169" fontId="3" fillId="0" borderId="72" xfId="0" applyNumberFormat="1" applyFont="1" applyFill="1" applyBorder="1" applyAlignment="1" applyProtection="1">
      <alignment horizontal="center" vertical="top" wrapText="1"/>
    </xf>
    <xf numFmtId="169" fontId="2" fillId="0" borderId="74" xfId="88" applyNumberFormat="1" applyFont="1" applyBorder="1" applyAlignment="1" applyProtection="1">
      <alignment horizontal="center" vertical="top" shrinkToFit="1"/>
    </xf>
    <xf numFmtId="0" fontId="2" fillId="0" borderId="0" xfId="88" applyFont="1" applyBorder="1" applyAlignment="1" applyProtection="1">
      <alignment horizontal="justify" vertical="top"/>
    </xf>
    <xf numFmtId="0" fontId="2" fillId="0" borderId="0" xfId="88" applyFont="1" applyBorder="1" applyAlignment="1" applyProtection="1">
      <alignment horizontal="center" vertical="top" shrinkToFit="1"/>
    </xf>
    <xf numFmtId="4" fontId="2" fillId="0" borderId="0" xfId="88" applyNumberFormat="1" applyFont="1" applyBorder="1" applyAlignment="1" applyProtection="1">
      <alignment horizontal="center" vertical="top" shrinkToFit="1"/>
    </xf>
    <xf numFmtId="49" fontId="2" fillId="28" borderId="75" xfId="88" applyNumberFormat="1" applyFont="1" applyFill="1" applyBorder="1" applyAlignment="1" applyProtection="1">
      <alignment horizontal="center" vertical="top" shrinkToFit="1"/>
    </xf>
    <xf numFmtId="0" fontId="2" fillId="28" borderId="69" xfId="88" applyFont="1" applyFill="1" applyBorder="1" applyAlignment="1" applyProtection="1">
      <alignment horizontal="right" vertical="top" shrinkToFit="1"/>
    </xf>
    <xf numFmtId="0" fontId="2" fillId="28" borderId="69" xfId="88" applyFont="1" applyFill="1" applyBorder="1" applyAlignment="1" applyProtection="1">
      <alignment horizontal="center" vertical="top" shrinkToFit="1"/>
    </xf>
    <xf numFmtId="4" fontId="2" fillId="28" borderId="69" xfId="88" applyNumberFormat="1" applyFont="1" applyFill="1" applyBorder="1" applyAlignment="1" applyProtection="1">
      <alignment horizontal="center" vertical="top" shrinkToFit="1"/>
    </xf>
    <xf numFmtId="169" fontId="3" fillId="0" borderId="71" xfId="88" applyNumberFormat="1" applyFont="1" applyFill="1" applyBorder="1" applyAlignment="1" applyProtection="1">
      <alignment horizontal="center" vertical="top"/>
    </xf>
    <xf numFmtId="0" fontId="3" fillId="0" borderId="12" xfId="88" applyNumberFormat="1" applyFont="1" applyFill="1" applyBorder="1" applyAlignment="1" applyProtection="1">
      <alignment horizontal="justify" vertical="top"/>
    </xf>
    <xf numFmtId="4" fontId="3" fillId="0" borderId="12" xfId="88" applyNumberFormat="1" applyFont="1" applyFill="1" applyBorder="1" applyAlignment="1" applyProtection="1">
      <alignment horizontal="center" vertical="top" shrinkToFit="1"/>
    </xf>
    <xf numFmtId="49" fontId="3" fillId="0" borderId="70" xfId="88" applyNumberFormat="1" applyFont="1" applyFill="1" applyBorder="1" applyAlignment="1" applyProtection="1">
      <alignment horizontal="center" vertical="top" wrapText="1"/>
    </xf>
    <xf numFmtId="3" fontId="3" fillId="0" borderId="14" xfId="53" applyNumberFormat="1" applyFont="1" applyFill="1" applyBorder="1" applyAlignment="1" applyProtection="1">
      <alignment horizontal="center" vertical="top" shrinkToFit="1"/>
    </xf>
    <xf numFmtId="49" fontId="2" fillId="0" borderId="70" xfId="88" applyNumberFormat="1" applyFont="1" applyFill="1" applyBorder="1" applyAlignment="1" applyProtection="1">
      <alignment horizontal="center" vertical="top" wrapText="1"/>
    </xf>
    <xf numFmtId="49" fontId="2" fillId="28" borderId="75" xfId="88" applyNumberFormat="1" applyFont="1" applyFill="1" applyBorder="1" applyAlignment="1" applyProtection="1">
      <alignment horizontal="center" vertical="top"/>
    </xf>
    <xf numFmtId="169" fontId="3" fillId="0" borderId="73" xfId="0" applyNumberFormat="1" applyFont="1" applyFill="1" applyBorder="1" applyAlignment="1" applyProtection="1">
      <alignment horizontal="center" vertical="top"/>
    </xf>
    <xf numFmtId="0" fontId="3" fillId="0" borderId="13" xfId="0" applyFont="1" applyFill="1" applyBorder="1" applyAlignment="1" applyProtection="1">
      <alignment horizontal="justify" vertical="top"/>
    </xf>
    <xf numFmtId="0" fontId="3" fillId="0" borderId="14" xfId="0" applyFont="1" applyFill="1" applyBorder="1" applyAlignment="1" applyProtection="1">
      <alignment horizontal="justify" vertical="top"/>
    </xf>
    <xf numFmtId="0" fontId="3" fillId="0" borderId="16" xfId="0" applyFont="1" applyFill="1" applyBorder="1" applyAlignment="1" applyProtection="1">
      <alignment horizontal="justify" vertical="top"/>
    </xf>
    <xf numFmtId="0" fontId="3" fillId="0" borderId="0" xfId="88" applyFont="1" applyProtection="1"/>
    <xf numFmtId="169" fontId="2" fillId="0" borderId="73" xfId="0" applyNumberFormat="1" applyFont="1" applyFill="1" applyBorder="1" applyAlignment="1" applyProtection="1">
      <alignment horizontal="center" vertical="top" wrapText="1"/>
    </xf>
    <xf numFmtId="0" fontId="2" fillId="0" borderId="13" xfId="0" applyNumberFormat="1" applyFont="1" applyFill="1" applyBorder="1" applyAlignment="1" applyProtection="1">
      <alignment horizontal="justify" vertical="top" wrapText="1"/>
    </xf>
    <xf numFmtId="0" fontId="2" fillId="0" borderId="13" xfId="0" applyFont="1" applyFill="1" applyBorder="1" applyAlignment="1" applyProtection="1">
      <alignment horizontal="center" vertical="top" shrinkToFit="1"/>
    </xf>
    <xf numFmtId="49" fontId="3" fillId="0" borderId="71" xfId="88" applyNumberFormat="1" applyFont="1" applyFill="1" applyBorder="1" applyAlignment="1" applyProtection="1">
      <alignment horizontal="center" vertical="top" wrapText="1"/>
    </xf>
    <xf numFmtId="49" fontId="3" fillId="0" borderId="72" xfId="88" applyNumberFormat="1" applyFont="1" applyFill="1" applyBorder="1" applyAlignment="1" applyProtection="1">
      <alignment horizontal="center" vertical="top" wrapText="1"/>
    </xf>
    <xf numFmtId="0" fontId="3" fillId="0" borderId="13" xfId="88" applyFont="1" applyBorder="1" applyAlignment="1" applyProtection="1">
      <alignment wrapText="1"/>
    </xf>
    <xf numFmtId="0" fontId="3" fillId="0" borderId="13" xfId="105" applyFont="1" applyBorder="1" applyAlignment="1" applyProtection="1">
      <alignment horizontal="left"/>
    </xf>
    <xf numFmtId="0" fontId="3" fillId="0" borderId="14" xfId="88" applyFont="1" applyBorder="1" applyAlignment="1" applyProtection="1">
      <alignment horizontal="left" vertical="center" wrapText="1"/>
    </xf>
    <xf numFmtId="169" fontId="2" fillId="0" borderId="73" xfId="88" applyNumberFormat="1" applyFont="1" applyFill="1" applyBorder="1" applyAlignment="1" applyProtection="1">
      <alignment horizontal="center" vertical="top" wrapText="1"/>
    </xf>
    <xf numFmtId="169" fontId="2" fillId="0" borderId="31" xfId="88" applyNumberFormat="1" applyFont="1" applyBorder="1" applyAlignment="1" applyProtection="1">
      <alignment horizontal="center" vertical="top" shrinkToFit="1"/>
    </xf>
    <xf numFmtId="0" fontId="2" fillId="0" borderId="31" xfId="88" applyFont="1" applyBorder="1" applyAlignment="1" applyProtection="1">
      <alignment horizontal="justify" vertical="top"/>
    </xf>
    <xf numFmtId="0" fontId="2" fillId="0" borderId="31" xfId="88" applyFont="1" applyBorder="1" applyAlignment="1" applyProtection="1">
      <alignment horizontal="center" vertical="top" shrinkToFit="1"/>
    </xf>
    <xf numFmtId="4" fontId="2" fillId="0" borderId="31" xfId="88" applyNumberFormat="1" applyFont="1" applyBorder="1" applyAlignment="1" applyProtection="1">
      <alignment horizontal="center" vertical="top" shrinkToFit="1"/>
    </xf>
    <xf numFmtId="169" fontId="3" fillId="0" borderId="0" xfId="88" applyNumberFormat="1" applyFont="1" applyFill="1" applyAlignment="1" applyProtection="1">
      <alignment horizontal="center" vertical="top"/>
    </xf>
    <xf numFmtId="0" fontId="3" fillId="0" borderId="0" xfId="88" applyFont="1" applyAlignment="1" applyProtection="1">
      <alignment horizontal="justify" vertical="top"/>
    </xf>
    <xf numFmtId="0" fontId="3" fillId="0" borderId="0" xfId="88" applyFont="1" applyFill="1" applyAlignment="1" applyProtection="1">
      <alignment horizontal="center" vertical="top" shrinkToFit="1"/>
    </xf>
    <xf numFmtId="4" fontId="3" fillId="0" borderId="0" xfId="88" applyNumberFormat="1" applyFont="1" applyFill="1" applyAlignment="1" applyProtection="1">
      <alignment horizontal="center" vertical="top" shrinkToFit="1"/>
    </xf>
    <xf numFmtId="0" fontId="3" fillId="0" borderId="0" xfId="88" applyNumberFormat="1" applyFont="1" applyFill="1" applyAlignment="1" applyProtection="1">
      <alignment horizontal="justify" vertical="top"/>
    </xf>
    <xf numFmtId="49" fontId="3" fillId="0" borderId="31" xfId="88" applyNumberFormat="1" applyFont="1" applyFill="1" applyBorder="1" applyAlignment="1" applyProtection="1">
      <alignment horizontal="center" vertical="top"/>
    </xf>
    <xf numFmtId="0" fontId="3" fillId="0" borderId="31" xfId="88" applyNumberFormat="1" applyFont="1" applyFill="1" applyBorder="1" applyAlignment="1" applyProtection="1">
      <alignment horizontal="justify" vertical="top"/>
    </xf>
    <xf numFmtId="0" fontId="3" fillId="0" borderId="31" xfId="88" applyFont="1" applyFill="1" applyBorder="1" applyAlignment="1" applyProtection="1">
      <alignment horizontal="center" shrinkToFit="1"/>
    </xf>
    <xf numFmtId="4" fontId="3" fillId="0" borderId="31" xfId="88" applyNumberFormat="1" applyFont="1" applyFill="1" applyBorder="1" applyAlignment="1" applyProtection="1">
      <alignment horizontal="center" shrinkToFit="1"/>
    </xf>
    <xf numFmtId="4" fontId="3" fillId="0" borderId="0" xfId="88" applyNumberFormat="1" applyFont="1" applyFill="1" applyBorder="1" applyAlignment="1" applyProtection="1">
      <alignment horizontal="center" vertical="top" wrapText="1"/>
    </xf>
    <xf numFmtId="4" fontId="3" fillId="0" borderId="0" xfId="88" applyNumberFormat="1" applyFont="1" applyFill="1" applyBorder="1" applyAlignment="1" applyProtection="1">
      <alignment horizontal="justify" vertical="top" wrapText="1"/>
    </xf>
    <xf numFmtId="49" fontId="3" fillId="0" borderId="0" xfId="88" applyNumberFormat="1" applyFont="1" applyFill="1" applyAlignment="1" applyProtection="1">
      <alignment horizontal="center" vertical="top"/>
    </xf>
    <xf numFmtId="0" fontId="2" fillId="0" borderId="0" xfId="88" applyFont="1" applyAlignment="1" applyProtection="1">
      <alignment horizontal="justify" vertical="top"/>
    </xf>
    <xf numFmtId="3" fontId="3" fillId="0" borderId="0" xfId="88" applyNumberFormat="1" applyFont="1" applyFill="1" applyAlignment="1" applyProtection="1">
      <alignment horizontal="right" vertical="top" shrinkToFit="1"/>
    </xf>
    <xf numFmtId="4" fontId="2" fillId="0" borderId="0" xfId="88" applyNumberFormat="1" applyFont="1" applyAlignment="1" applyProtection="1">
      <alignment horizontal="justify" vertical="top"/>
    </xf>
    <xf numFmtId="0" fontId="46" fillId="0" borderId="0" xfId="0" applyFont="1" applyBorder="1" applyAlignment="1" applyProtection="1">
      <alignment horizontal="justify"/>
    </xf>
    <xf numFmtId="0" fontId="46" fillId="0" borderId="0" xfId="0" applyFont="1" applyAlignment="1" applyProtection="1">
      <alignment horizontal="justify"/>
    </xf>
    <xf numFmtId="0" fontId="50" fillId="0" borderId="0" xfId="0" applyFont="1" applyAlignment="1" applyProtection="1">
      <alignment horizontal="justify" wrapText="1"/>
    </xf>
    <xf numFmtId="0" fontId="3" fillId="0" borderId="0" xfId="88" applyFont="1" applyFill="1" applyProtection="1"/>
    <xf numFmtId="0" fontId="3" fillId="0" borderId="0" xfId="88" applyFont="1" applyFill="1" applyAlignment="1" applyProtection="1">
      <alignment vertical="top"/>
    </xf>
    <xf numFmtId="4" fontId="3" fillId="0" borderId="0" xfId="88" applyNumberFormat="1" applyFont="1" applyFill="1" applyAlignment="1" applyProtection="1">
      <alignment horizontal="center" vertical="top"/>
    </xf>
    <xf numFmtId="49" fontId="3" fillId="0" borderId="74" xfId="100" applyNumberFormat="1" applyFont="1" applyBorder="1" applyAlignment="1" applyProtection="1">
      <alignment horizontal="center" vertical="top"/>
    </xf>
    <xf numFmtId="0" fontId="3" fillId="0" borderId="0" xfId="0" applyFont="1" applyBorder="1" applyAlignment="1" applyProtection="1">
      <alignment horizontal="left" wrapText="1"/>
    </xf>
    <xf numFmtId="4" fontId="3" fillId="0" borderId="0" xfId="100" applyNumberFormat="1" applyFont="1" applyBorder="1" applyAlignment="1" applyProtection="1">
      <alignment horizontal="center"/>
    </xf>
    <xf numFmtId="4" fontId="41" fillId="0" borderId="0" xfId="100" applyNumberFormat="1" applyFont="1" applyBorder="1" applyAlignment="1" applyProtection="1">
      <alignment horizontal="center" vertical="top"/>
    </xf>
    <xf numFmtId="0" fontId="3" fillId="0" borderId="74" xfId="0" applyFont="1" applyBorder="1" applyAlignment="1" applyProtection="1">
      <alignment horizontal="center" vertical="top"/>
    </xf>
    <xf numFmtId="4" fontId="3" fillId="0" borderId="0" xfId="0" applyNumberFormat="1" applyFont="1" applyBorder="1" applyAlignment="1" applyProtection="1"/>
    <xf numFmtId="4" fontId="41" fillId="0" borderId="0" xfId="0" applyNumberFormat="1" applyFont="1" applyBorder="1" applyAlignment="1" applyProtection="1">
      <alignment horizontal="center" vertical="top"/>
    </xf>
    <xf numFmtId="4" fontId="2" fillId="30" borderId="20" xfId="88" applyNumberFormat="1" applyFont="1" applyFill="1" applyBorder="1" applyAlignment="1" applyProtection="1">
      <alignment horizontal="center" vertical="center" shrinkToFit="1"/>
    </xf>
    <xf numFmtId="4" fontId="2" fillId="30" borderId="21" xfId="88" applyNumberFormat="1" applyFont="1" applyFill="1" applyBorder="1" applyAlignment="1" applyProtection="1">
      <alignment horizontal="right" vertical="center" shrinkToFit="1"/>
    </xf>
    <xf numFmtId="4" fontId="2" fillId="30" borderId="21" xfId="88" applyNumberFormat="1" applyFont="1" applyFill="1" applyBorder="1" applyAlignment="1" applyProtection="1">
      <alignment horizontal="center" vertical="center" shrinkToFit="1"/>
    </xf>
    <xf numFmtId="0" fontId="3" fillId="0" borderId="34" xfId="88" applyNumberFormat="1" applyFont="1" applyFill="1" applyBorder="1" applyAlignment="1" applyProtection="1">
      <alignment horizontal="justify" vertical="top" wrapText="1"/>
    </xf>
    <xf numFmtId="0" fontId="3" fillId="0" borderId="34" xfId="88" applyFont="1" applyFill="1" applyBorder="1" applyAlignment="1" applyProtection="1">
      <alignment horizontal="center" shrinkToFit="1"/>
    </xf>
    <xf numFmtId="4" fontId="3" fillId="0" borderId="34" xfId="53" applyNumberFormat="1" applyFont="1" applyFill="1" applyBorder="1" applyAlignment="1" applyProtection="1">
      <alignment horizontal="center" shrinkToFit="1"/>
    </xf>
    <xf numFmtId="0" fontId="29" fillId="0" borderId="0" xfId="88" applyFont="1" applyFill="1" applyProtection="1">
      <protection locked="0"/>
    </xf>
    <xf numFmtId="169" fontId="29" fillId="0" borderId="70" xfId="88" applyNumberFormat="1" applyFont="1" applyFill="1" applyBorder="1" applyAlignment="1" applyProtection="1">
      <alignment horizontal="center" vertical="top" wrapText="1"/>
    </xf>
    <xf numFmtId="0" fontId="29" fillId="0" borderId="14" xfId="88" applyNumberFormat="1" applyFont="1" applyFill="1" applyBorder="1" applyAlignment="1" applyProtection="1">
      <alignment horizontal="justify" vertical="top" wrapText="1"/>
    </xf>
    <xf numFmtId="0" fontId="29" fillId="0" borderId="14" xfId="88" applyFont="1" applyFill="1" applyBorder="1" applyAlignment="1" applyProtection="1">
      <alignment horizontal="center" vertical="top" shrinkToFit="1"/>
    </xf>
    <xf numFmtId="4" fontId="29" fillId="0" borderId="14" xfId="53" applyNumberFormat="1" applyFont="1" applyFill="1" applyBorder="1" applyAlignment="1" applyProtection="1">
      <alignment horizontal="center" vertical="top" shrinkToFit="1"/>
    </xf>
    <xf numFmtId="4" fontId="3" fillId="0" borderId="0" xfId="88" applyNumberFormat="1" applyFont="1" applyProtection="1">
      <protection locked="0"/>
    </xf>
    <xf numFmtId="0" fontId="3" fillId="0" borderId="14" xfId="100" applyFont="1" applyFill="1" applyBorder="1" applyAlignment="1" applyProtection="1">
      <alignment horizontal="center"/>
    </xf>
    <xf numFmtId="0" fontId="3" fillId="0" borderId="14" xfId="0" applyFont="1" applyFill="1" applyBorder="1" applyAlignment="1" applyProtection="1">
      <alignment horizontal="left" vertical="top" wrapText="1"/>
    </xf>
    <xf numFmtId="0" fontId="3" fillId="0" borderId="12" xfId="88" applyFont="1" applyFill="1" applyBorder="1" applyAlignment="1" applyProtection="1">
      <alignment vertical="top"/>
    </xf>
    <xf numFmtId="49" fontId="3" fillId="0" borderId="14" xfId="88" applyNumberFormat="1" applyFont="1" applyFill="1" applyBorder="1" applyAlignment="1" applyProtection="1">
      <alignment horizontal="justify" vertical="top" wrapText="1"/>
    </xf>
    <xf numFmtId="0" fontId="3" fillId="0" borderId="12" xfId="0" applyFont="1" applyFill="1" applyBorder="1" applyAlignment="1" applyProtection="1">
      <alignment horizontal="center"/>
    </xf>
    <xf numFmtId="4" fontId="3" fillId="0" borderId="14" xfId="100" applyNumberFormat="1" applyFont="1" applyFill="1" applyBorder="1" applyAlignment="1" applyProtection="1">
      <alignment horizontal="center" vertical="top"/>
    </xf>
    <xf numFmtId="49" fontId="2" fillId="0" borderId="12" xfId="88" applyNumberFormat="1" applyFont="1" applyFill="1" applyBorder="1" applyAlignment="1" applyProtection="1">
      <alignment horizontal="center" vertical="top" wrapText="1"/>
    </xf>
    <xf numFmtId="0" fontId="3" fillId="0" borderId="23" xfId="88" applyNumberFormat="1" applyFont="1" applyFill="1" applyBorder="1" applyAlignment="1" applyProtection="1">
      <alignment horizontal="justify" vertical="top" wrapText="1"/>
    </xf>
    <xf numFmtId="4" fontId="3" fillId="0" borderId="16" xfId="100" applyNumberFormat="1" applyFont="1" applyFill="1" applyBorder="1" applyAlignment="1" applyProtection="1">
      <alignment horizontal="center"/>
    </xf>
    <xf numFmtId="0" fontId="3" fillId="0" borderId="16" xfId="88" applyNumberFormat="1" applyFont="1" applyFill="1" applyBorder="1" applyAlignment="1" applyProtection="1">
      <alignment horizontal="justify" wrapText="1"/>
    </xf>
    <xf numFmtId="4" fontId="34" fillId="31" borderId="29" xfId="88" applyNumberFormat="1" applyFont="1" applyFill="1" applyBorder="1" applyAlignment="1" applyProtection="1">
      <alignment horizontal="right" vertical="center" wrapText="1"/>
    </xf>
    <xf numFmtId="0" fontId="3" fillId="0" borderId="12" xfId="103" applyFont="1" applyFill="1" applyBorder="1" applyAlignment="1" applyProtection="1">
      <alignment horizontal="justify" vertical="top" wrapText="1"/>
    </xf>
    <xf numFmtId="0" fontId="3" fillId="0" borderId="14" xfId="103" applyFont="1" applyFill="1" applyBorder="1" applyAlignment="1" applyProtection="1">
      <alignment horizontal="justify" vertical="top" wrapText="1"/>
    </xf>
    <xf numFmtId="0" fontId="3" fillId="0" borderId="16" xfId="103" applyFont="1" applyFill="1" applyBorder="1" applyAlignment="1" applyProtection="1">
      <alignment horizontal="justify" vertical="top" wrapText="1"/>
    </xf>
    <xf numFmtId="0" fontId="48" fillId="0" borderId="0" xfId="88" applyFont="1" applyFill="1" applyProtection="1">
      <protection locked="0"/>
    </xf>
    <xf numFmtId="49" fontId="3" fillId="0" borderId="13" xfId="88" applyNumberFormat="1" applyFont="1" applyFill="1" applyBorder="1" applyAlignment="1" applyProtection="1">
      <alignment horizontal="justify" vertical="top" wrapText="1"/>
    </xf>
    <xf numFmtId="49" fontId="3" fillId="0" borderId="14" xfId="0" applyNumberFormat="1" applyFont="1" applyFill="1" applyBorder="1" applyAlignment="1" applyProtection="1">
      <alignment horizontal="justify" vertical="top" wrapText="1"/>
    </xf>
    <xf numFmtId="49" fontId="3" fillId="0" borderId="16" xfId="0" applyNumberFormat="1" applyFont="1" applyFill="1" applyBorder="1" applyAlignment="1" applyProtection="1">
      <alignment horizontal="justify" vertical="top" wrapText="1"/>
    </xf>
    <xf numFmtId="0" fontId="3" fillId="0" borderId="14" xfId="88" applyNumberFormat="1" applyFont="1" applyFill="1" applyBorder="1" applyAlignment="1" applyProtection="1">
      <alignment horizontal="justify" wrapText="1"/>
    </xf>
    <xf numFmtId="4" fontId="3" fillId="0" borderId="24" xfId="53" applyNumberFormat="1" applyFont="1" applyFill="1" applyBorder="1" applyAlignment="1" applyProtection="1">
      <alignment horizontal="center" vertical="top" shrinkToFit="1"/>
    </xf>
    <xf numFmtId="0" fontId="3" fillId="0" borderId="61" xfId="0" applyFont="1" applyBorder="1" applyAlignment="1" applyProtection="1">
      <alignment horizontal="justify" vertical="top" wrapText="1"/>
    </xf>
    <xf numFmtId="4" fontId="3" fillId="0" borderId="35" xfId="53" applyNumberFormat="1" applyFont="1" applyFill="1" applyBorder="1" applyAlignment="1" applyProtection="1">
      <alignment horizontal="center" vertical="top" shrinkToFit="1"/>
    </xf>
    <xf numFmtId="0" fontId="3" fillId="0" borderId="23" xfId="0" applyFont="1" applyBorder="1" applyAlignment="1" applyProtection="1">
      <alignment horizontal="justify" vertical="top" wrapText="1"/>
    </xf>
    <xf numFmtId="0" fontId="3" fillId="0" borderId="23" xfId="0" applyFont="1" applyBorder="1" applyAlignment="1" applyProtection="1">
      <alignment horizontal="left" vertical="top" wrapText="1"/>
    </xf>
    <xf numFmtId="4" fontId="3" fillId="0" borderId="38" xfId="53" applyNumberFormat="1" applyFont="1" applyFill="1" applyBorder="1" applyAlignment="1" applyProtection="1">
      <alignment horizontal="center" vertical="top" shrinkToFit="1"/>
    </xf>
    <xf numFmtId="49" fontId="3" fillId="0" borderId="14" xfId="0" applyNumberFormat="1" applyFont="1" applyFill="1" applyBorder="1" applyAlignment="1" applyProtection="1">
      <alignment horizontal="center" vertical="top" wrapText="1"/>
    </xf>
    <xf numFmtId="49" fontId="3" fillId="0" borderId="16" xfId="0" applyNumberFormat="1" applyFont="1" applyFill="1" applyBorder="1" applyAlignment="1" applyProtection="1">
      <alignment horizontal="center" vertical="top" wrapText="1"/>
    </xf>
    <xf numFmtId="4" fontId="3" fillId="0" borderId="13" xfId="53" applyNumberFormat="1" applyFont="1" applyFill="1" applyBorder="1" applyAlignment="1" applyProtection="1">
      <alignment horizontal="center" vertical="top" shrinkToFit="1"/>
      <protection locked="0"/>
    </xf>
    <xf numFmtId="4" fontId="3" fillId="0" borderId="13" xfId="88" applyNumberFormat="1" applyFont="1" applyFill="1" applyBorder="1" applyAlignment="1" applyProtection="1">
      <alignment horizontal="center" vertical="top"/>
      <protection locked="0"/>
    </xf>
    <xf numFmtId="4" fontId="3" fillId="0" borderId="12" xfId="53" applyNumberFormat="1" applyFont="1" applyFill="1" applyBorder="1" applyAlignment="1" applyProtection="1">
      <alignment horizontal="center" vertical="top" shrinkToFit="1"/>
      <protection locked="0"/>
    </xf>
    <xf numFmtId="4" fontId="3" fillId="0" borderId="16" xfId="53" applyNumberFormat="1" applyFont="1" applyFill="1" applyBorder="1" applyAlignment="1" applyProtection="1">
      <alignment horizontal="center" vertical="top" shrinkToFit="1"/>
      <protection locked="0"/>
    </xf>
    <xf numFmtId="4" fontId="3" fillId="0" borderId="14" xfId="53" applyNumberFormat="1" applyFont="1" applyFill="1" applyBorder="1" applyAlignment="1" applyProtection="1">
      <alignment horizontal="center" vertical="top" shrinkToFit="1"/>
      <protection locked="0"/>
    </xf>
    <xf numFmtId="4" fontId="3" fillId="0" borderId="13" xfId="51" applyNumberFormat="1" applyFont="1" applyFill="1" applyBorder="1" applyAlignment="1" applyProtection="1">
      <alignment horizontal="center" vertical="top" shrinkToFit="1"/>
      <protection locked="0"/>
    </xf>
    <xf numFmtId="4" fontId="3" fillId="0" borderId="12" xfId="51" applyNumberFormat="1" applyFont="1" applyFill="1" applyBorder="1" applyAlignment="1" applyProtection="1">
      <alignment horizontal="center" vertical="top" shrinkToFit="1"/>
      <protection locked="0"/>
    </xf>
    <xf numFmtId="169" fontId="3" fillId="0" borderId="73" xfId="0" applyNumberFormat="1" applyFont="1" applyFill="1" applyBorder="1" applyAlignment="1" applyProtection="1">
      <alignment horizontal="center" vertical="top" wrapText="1"/>
    </xf>
    <xf numFmtId="4" fontId="3" fillId="0" borderId="16" xfId="53" applyNumberFormat="1" applyFont="1" applyFill="1" applyBorder="1" applyAlignment="1" applyProtection="1">
      <alignment horizontal="center" vertical="center" shrinkToFit="1"/>
      <protection locked="0"/>
    </xf>
    <xf numFmtId="4" fontId="3" fillId="0" borderId="13" xfId="51" applyNumberFormat="1" applyFont="1" applyFill="1" applyBorder="1" applyAlignment="1" applyProtection="1">
      <alignment horizontal="center" vertical="center" shrinkToFit="1"/>
      <protection locked="0"/>
    </xf>
    <xf numFmtId="4" fontId="3" fillId="0" borderId="36" xfId="53" applyNumberFormat="1" applyFont="1" applyFill="1" applyBorder="1" applyAlignment="1" applyProtection="1">
      <alignment horizontal="center" vertical="top" shrinkToFit="1"/>
      <protection locked="0"/>
    </xf>
    <xf numFmtId="4" fontId="3" fillId="0" borderId="61" xfId="53" applyNumberFormat="1" applyFont="1" applyFill="1" applyBorder="1" applyAlignment="1" applyProtection="1">
      <alignment horizontal="right" vertical="top" shrinkToFit="1"/>
      <protection locked="0"/>
    </xf>
    <xf numFmtId="0" fontId="3" fillId="0" borderId="12" xfId="0" applyFont="1" applyFill="1" applyBorder="1" applyAlignment="1" applyProtection="1">
      <alignment horizontal="justify" vertical="top"/>
    </xf>
    <xf numFmtId="0" fontId="3" fillId="0" borderId="13" xfId="105" applyFont="1" applyFill="1" applyBorder="1" applyAlignment="1" applyProtection="1">
      <alignment horizontal="left"/>
    </xf>
    <xf numFmtId="171" fontId="3" fillId="0" borderId="12" xfId="53" applyNumberFormat="1" applyFont="1" applyFill="1" applyBorder="1" applyAlignment="1" applyProtection="1">
      <alignment horizontal="center" vertical="top" shrinkToFit="1"/>
      <protection locked="0"/>
    </xf>
    <xf numFmtId="3" fontId="3" fillId="0" borderId="16" xfId="53" applyNumberFormat="1" applyFont="1" applyFill="1" applyBorder="1" applyAlignment="1" applyProtection="1">
      <alignment horizontal="center" vertical="top" shrinkToFit="1"/>
    </xf>
    <xf numFmtId="4" fontId="3" fillId="0" borderId="0" xfId="88" applyNumberFormat="1" applyFont="1" applyFill="1" applyBorder="1" applyAlignment="1" applyProtection="1">
      <alignment horizontal="center" vertical="center" wrapText="1"/>
      <protection locked="0"/>
    </xf>
    <xf numFmtId="4" fontId="3" fillId="0" borderId="0" xfId="88" applyNumberFormat="1" applyFont="1" applyFill="1" applyBorder="1" applyAlignment="1" applyProtection="1">
      <alignment vertical="center"/>
      <protection locked="0"/>
    </xf>
    <xf numFmtId="0" fontId="3" fillId="0" borderId="34" xfId="0" applyFont="1" applyFill="1" applyBorder="1" applyAlignment="1" applyProtection="1">
      <alignment horizontal="left" vertical="center" wrapText="1"/>
    </xf>
    <xf numFmtId="0" fontId="39" fillId="0" borderId="14" xfId="0" applyFont="1" applyFill="1" applyBorder="1" applyAlignment="1" applyProtection="1">
      <alignment horizontal="center" vertical="top" wrapText="1"/>
    </xf>
    <xf numFmtId="0" fontId="3" fillId="0" borderId="0" xfId="0" applyFont="1" applyFill="1" applyBorder="1" applyAlignment="1" applyProtection="1">
      <alignment horizontal="left" vertical="justify" wrapText="1"/>
    </xf>
    <xf numFmtId="0" fontId="3" fillId="0" borderId="23" xfId="100" applyFont="1" applyFill="1" applyBorder="1" applyAlignment="1" applyProtection="1">
      <alignment horizontal="center"/>
    </xf>
    <xf numFmtId="4" fontId="29" fillId="0" borderId="23" xfId="100" applyNumberFormat="1" applyFont="1" applyFill="1" applyBorder="1" applyAlignment="1" applyProtection="1">
      <alignment horizontal="center"/>
    </xf>
    <xf numFmtId="0" fontId="44" fillId="0" borderId="14" xfId="100" applyFont="1" applyFill="1" applyBorder="1" applyAlignment="1" applyProtection="1">
      <alignment horizontal="center"/>
    </xf>
    <xf numFmtId="0" fontId="44" fillId="0" borderId="16" xfId="100" applyFont="1" applyFill="1" applyBorder="1" applyAlignment="1" applyProtection="1">
      <alignment horizontal="center"/>
    </xf>
    <xf numFmtId="0" fontId="39" fillId="0" borderId="13" xfId="0" applyFont="1" applyFill="1" applyBorder="1" applyAlignment="1" applyProtection="1">
      <alignment horizontal="left" vertical="center" wrapText="1"/>
    </xf>
    <xf numFmtId="0" fontId="3" fillId="0" borderId="13" xfId="100" applyFont="1" applyFill="1" applyBorder="1" applyAlignment="1" applyProtection="1">
      <alignment horizontal="center"/>
    </xf>
    <xf numFmtId="49" fontId="3" fillId="0" borderId="78" xfId="88" applyNumberFormat="1" applyFont="1" applyFill="1" applyBorder="1" applyAlignment="1" applyProtection="1">
      <alignment horizontal="center" vertical="top"/>
    </xf>
    <xf numFmtId="49" fontId="26" fillId="25" borderId="80" xfId="88" applyNumberFormat="1" applyFont="1" applyFill="1" applyBorder="1" applyAlignment="1" applyProtection="1">
      <alignment horizontal="center" vertical="center"/>
    </xf>
    <xf numFmtId="49" fontId="3" fillId="0" borderId="74" xfId="88" applyNumberFormat="1" applyFont="1" applyFill="1" applyBorder="1" applyAlignment="1" applyProtection="1">
      <alignment horizontal="center" vertical="top"/>
    </xf>
    <xf numFmtId="49" fontId="3" fillId="0" borderId="71" xfId="139" applyNumberFormat="1" applyFont="1" applyFill="1" applyBorder="1" applyAlignment="1" applyProtection="1">
      <alignment horizontal="center" vertical="top" wrapText="1"/>
    </xf>
    <xf numFmtId="49" fontId="3" fillId="0" borderId="70" xfId="139" applyNumberFormat="1" applyFont="1" applyFill="1" applyBorder="1" applyAlignment="1" applyProtection="1">
      <alignment horizontal="center" vertical="top" wrapText="1"/>
    </xf>
    <xf numFmtId="49" fontId="3" fillId="0" borderId="72" xfId="139" applyNumberFormat="1" applyFont="1" applyFill="1" applyBorder="1" applyAlignment="1" applyProtection="1">
      <alignment horizontal="center" vertical="top" wrapText="1"/>
    </xf>
    <xf numFmtId="49" fontId="3" fillId="0" borderId="73" xfId="100" applyNumberFormat="1" applyFont="1" applyFill="1" applyBorder="1" applyAlignment="1" applyProtection="1">
      <alignment horizontal="center" vertical="top"/>
    </xf>
    <xf numFmtId="49" fontId="3" fillId="0" borderId="71" xfId="100" applyNumberFormat="1" applyFont="1" applyFill="1" applyBorder="1" applyAlignment="1" applyProtection="1">
      <alignment horizontal="center" vertical="top"/>
    </xf>
    <xf numFmtId="49" fontId="3" fillId="0" borderId="82" xfId="88" applyNumberFormat="1" applyFont="1" applyFill="1" applyBorder="1" applyAlignment="1" applyProtection="1">
      <alignment horizontal="center" vertical="top" wrapText="1"/>
    </xf>
    <xf numFmtId="49" fontId="3" fillId="0" borderId="74" xfId="88" applyNumberFormat="1" applyFont="1" applyFill="1" applyBorder="1" applyAlignment="1" applyProtection="1">
      <alignment horizontal="center" vertical="top" wrapText="1"/>
    </xf>
    <xf numFmtId="49" fontId="3" fillId="0" borderId="73" xfId="88" applyNumberFormat="1" applyFont="1" applyFill="1" applyBorder="1" applyAlignment="1" applyProtection="1">
      <alignment horizontal="center" vertical="center" wrapText="1"/>
    </xf>
    <xf numFmtId="4" fontId="3" fillId="0" borderId="83" xfId="88" applyNumberFormat="1" applyFont="1" applyFill="1" applyBorder="1" applyAlignment="1" applyProtection="1">
      <alignment horizontal="right" vertical="top" wrapText="1"/>
    </xf>
    <xf numFmtId="49" fontId="3" fillId="0" borderId="12" xfId="88" applyNumberFormat="1" applyFont="1" applyFill="1" applyBorder="1" applyAlignment="1" applyProtection="1">
      <alignment horizontal="center" vertical="top"/>
    </xf>
    <xf numFmtId="4" fontId="3" fillId="0" borderId="35" xfId="53" applyNumberFormat="1" applyFont="1" applyFill="1" applyBorder="1" applyAlignment="1" applyProtection="1">
      <alignment horizontal="center" vertical="top" shrinkToFit="1"/>
      <protection locked="0"/>
    </xf>
    <xf numFmtId="4" fontId="3" fillId="0" borderId="35" xfId="51" applyNumberFormat="1" applyFont="1" applyFill="1" applyBorder="1" applyAlignment="1" applyProtection="1">
      <alignment horizontal="center" vertical="top" shrinkToFit="1"/>
      <protection locked="0"/>
    </xf>
    <xf numFmtId="4" fontId="54" fillId="0" borderId="12" xfId="51" applyNumberFormat="1" applyFont="1" applyFill="1" applyBorder="1" applyAlignment="1" applyProtection="1">
      <alignment horizontal="center" vertical="top" shrinkToFit="1"/>
      <protection locked="0"/>
    </xf>
    <xf numFmtId="4" fontId="54" fillId="0" borderId="12" xfId="51" applyNumberFormat="1" applyFont="1" applyBorder="1" applyAlignment="1" applyProtection="1">
      <alignment horizontal="center" vertical="top" shrinkToFit="1"/>
      <protection locked="0"/>
    </xf>
    <xf numFmtId="4" fontId="54" fillId="0" borderId="13" xfId="51" applyNumberFormat="1" applyFont="1" applyBorder="1" applyAlignment="1" applyProtection="1">
      <alignment horizontal="center" vertical="top" shrinkToFit="1"/>
      <protection locked="0"/>
    </xf>
    <xf numFmtId="4" fontId="54" fillId="0" borderId="13" xfId="51" applyNumberFormat="1" applyFont="1" applyFill="1" applyBorder="1" applyAlignment="1" applyProtection="1">
      <alignment horizontal="center" vertical="top" shrinkToFit="1"/>
      <protection locked="0"/>
    </xf>
    <xf numFmtId="49" fontId="2" fillId="28" borderId="85" xfId="88" applyNumberFormat="1" applyFont="1" applyFill="1" applyBorder="1" applyAlignment="1" applyProtection="1">
      <alignment horizontal="center" vertical="top" shrinkToFit="1"/>
    </xf>
    <xf numFmtId="0" fontId="2" fillId="28" borderId="51" xfId="88" applyFont="1" applyFill="1" applyBorder="1" applyAlignment="1" applyProtection="1">
      <alignment horizontal="right" vertical="top" shrinkToFit="1"/>
    </xf>
    <xf numFmtId="0" fontId="2" fillId="28" borderId="51" xfId="88" applyFont="1" applyFill="1" applyBorder="1" applyAlignment="1" applyProtection="1">
      <alignment horizontal="center" vertical="top" shrinkToFit="1"/>
    </xf>
    <xf numFmtId="4" fontId="2" fillId="28" borderId="51" xfId="88" applyNumberFormat="1" applyFont="1" applyFill="1" applyBorder="1" applyAlignment="1" applyProtection="1">
      <alignment horizontal="center" vertical="top" shrinkToFit="1"/>
    </xf>
    <xf numFmtId="0" fontId="3" fillId="0" borderId="16" xfId="0" applyNumberFormat="1" applyFont="1" applyFill="1" applyBorder="1" applyAlignment="1" applyProtection="1">
      <alignment horizontal="justify" vertical="top" wrapText="1" shrinkToFit="1"/>
    </xf>
    <xf numFmtId="4" fontId="55" fillId="0" borderId="12" xfId="0" applyNumberFormat="1" applyFont="1" applyFill="1" applyBorder="1" applyAlignment="1" applyProtection="1">
      <alignment vertical="top"/>
      <protection locked="0"/>
    </xf>
    <xf numFmtId="4" fontId="3" fillId="0" borderId="12" xfId="108" applyNumberFormat="1" applyFont="1" applyFill="1" applyBorder="1" applyAlignment="1" applyProtection="1">
      <alignment horizontal="right" vertical="top" shrinkToFit="1"/>
      <protection locked="0"/>
    </xf>
    <xf numFmtId="4" fontId="3" fillId="32" borderId="16" xfId="53" applyNumberFormat="1" applyFont="1" applyFill="1" applyBorder="1" applyAlignment="1" applyProtection="1">
      <alignment horizontal="right" vertical="top" shrinkToFit="1"/>
      <protection locked="0"/>
    </xf>
    <xf numFmtId="4" fontId="3" fillId="32" borderId="13" xfId="51" applyNumberFormat="1" applyFont="1" applyFill="1" applyBorder="1" applyAlignment="1" applyProtection="1">
      <alignment horizontal="right" vertical="top" shrinkToFit="1"/>
      <protection locked="0"/>
    </xf>
    <xf numFmtId="4" fontId="3" fillId="32" borderId="13" xfId="53" applyNumberFormat="1" applyFont="1" applyFill="1" applyBorder="1" applyAlignment="1" applyProtection="1">
      <alignment horizontal="right" vertical="top" shrinkToFit="1"/>
      <protection locked="0"/>
    </xf>
    <xf numFmtId="4" fontId="3" fillId="32" borderId="12" xfId="88" applyNumberFormat="1" applyFont="1" applyFill="1" applyBorder="1" applyAlignment="1" applyProtection="1">
      <alignment horizontal="right" vertical="top"/>
      <protection locked="0"/>
    </xf>
    <xf numFmtId="4" fontId="3" fillId="32" borderId="14" xfId="53" applyNumberFormat="1" applyFont="1" applyFill="1" applyBorder="1" applyAlignment="1" applyProtection="1">
      <alignment horizontal="right" vertical="top" shrinkToFit="1"/>
      <protection locked="0"/>
    </xf>
    <xf numFmtId="4" fontId="3" fillId="32" borderId="12" xfId="53" applyNumberFormat="1" applyFont="1" applyFill="1" applyBorder="1" applyAlignment="1" applyProtection="1">
      <alignment horizontal="right" vertical="top" shrinkToFit="1"/>
      <protection locked="0"/>
    </xf>
    <xf numFmtId="4" fontId="3" fillId="0" borderId="19" xfId="136" applyNumberFormat="1" applyFont="1" applyFill="1" applyBorder="1" applyAlignment="1" applyProtection="1">
      <alignment horizontal="right" vertical="top"/>
      <protection locked="0"/>
    </xf>
    <xf numFmtId="4" fontId="3" fillId="32" borderId="19" xfId="53" applyNumberFormat="1" applyFont="1" applyFill="1" applyBorder="1" applyAlignment="1" applyProtection="1">
      <alignment horizontal="right" vertical="top" shrinkToFit="1"/>
      <protection locked="0"/>
    </xf>
    <xf numFmtId="4" fontId="3" fillId="32" borderId="35" xfId="53" applyNumberFormat="1" applyFont="1" applyFill="1" applyBorder="1" applyAlignment="1" applyProtection="1">
      <alignment horizontal="right" vertical="top" shrinkToFit="1"/>
      <protection locked="0"/>
    </xf>
    <xf numFmtId="4" fontId="3" fillId="0" borderId="24" xfId="108" applyNumberFormat="1" applyFont="1" applyBorder="1" applyAlignment="1" applyProtection="1">
      <alignment horizontal="right" vertical="top"/>
      <protection locked="0"/>
    </xf>
    <xf numFmtId="4" fontId="3" fillId="0" borderId="13" xfId="108" applyNumberFormat="1" applyFont="1" applyBorder="1" applyAlignment="1" applyProtection="1">
      <alignment horizontal="right" vertical="top"/>
      <protection locked="0"/>
    </xf>
    <xf numFmtId="4" fontId="3" fillId="0" borderId="14" xfId="108" applyNumberFormat="1" applyFont="1" applyBorder="1" applyAlignment="1" applyProtection="1">
      <alignment horizontal="right" vertical="top"/>
      <protection locked="0"/>
    </xf>
    <xf numFmtId="4" fontId="3" fillId="0" borderId="16" xfId="108" applyNumberFormat="1" applyFont="1" applyBorder="1" applyAlignment="1" applyProtection="1">
      <alignment horizontal="right" vertical="top"/>
      <protection locked="0"/>
    </xf>
    <xf numFmtId="4" fontId="3" fillId="32" borderId="16" xfId="51" applyNumberFormat="1" applyFont="1" applyFill="1" applyBorder="1" applyAlignment="1" applyProtection="1">
      <alignment horizontal="right" vertical="top" shrinkToFit="1"/>
      <protection locked="0"/>
    </xf>
    <xf numFmtId="4" fontId="3" fillId="0" borderId="0" xfId="88" applyNumberFormat="1" applyFont="1" applyAlignment="1" applyProtection="1">
      <alignment horizontal="right" vertical="top"/>
      <protection locked="0"/>
    </xf>
    <xf numFmtId="169" fontId="3" fillId="0" borderId="72" xfId="88" applyNumberFormat="1" applyFont="1" applyFill="1" applyBorder="1" applyAlignment="1" applyProtection="1">
      <alignment horizontal="center" vertical="top"/>
    </xf>
    <xf numFmtId="4" fontId="3" fillId="0" borderId="12" xfId="88" applyNumberFormat="1" applyFont="1" applyFill="1" applyBorder="1" applyAlignment="1" applyProtection="1">
      <alignment horizontal="center" vertical="top" shrinkToFit="1"/>
      <protection locked="0"/>
    </xf>
    <xf numFmtId="4" fontId="3" fillId="0" borderId="18" xfId="53" applyNumberFormat="1" applyFont="1" applyFill="1" applyBorder="1" applyAlignment="1" applyProtection="1">
      <alignment horizontal="center" vertical="center" shrinkToFit="1"/>
    </xf>
    <xf numFmtId="4" fontId="3" fillId="0" borderId="0" xfId="0" applyNumberFormat="1" applyFont="1" applyFill="1" applyProtection="1">
      <protection locked="0"/>
    </xf>
    <xf numFmtId="4" fontId="3" fillId="26" borderId="12" xfId="53" applyNumberFormat="1" applyFont="1" applyFill="1" applyBorder="1" applyAlignment="1" applyProtection="1">
      <alignment horizontal="center" shrinkToFit="1"/>
    </xf>
    <xf numFmtId="4" fontId="3" fillId="0" borderId="0" xfId="88" applyNumberFormat="1" applyFont="1" applyFill="1" applyAlignment="1" applyProtection="1">
      <alignment horizontal="right" vertical="top" shrinkToFit="1"/>
    </xf>
    <xf numFmtId="4" fontId="3" fillId="0" borderId="12" xfId="53" applyNumberFormat="1" applyFont="1" applyFill="1" applyBorder="1" applyAlignment="1" applyProtection="1">
      <alignment horizontal="right" vertical="top" shrinkToFit="1"/>
    </xf>
    <xf numFmtId="4" fontId="3" fillId="0" borderId="14" xfId="53" applyNumberFormat="1" applyFont="1" applyFill="1" applyBorder="1" applyAlignment="1" applyProtection="1">
      <alignment horizontal="right" vertical="top" shrinkToFit="1"/>
    </xf>
    <xf numFmtId="4" fontId="3" fillId="0" borderId="16" xfId="53" applyNumberFormat="1" applyFont="1" applyFill="1" applyBorder="1" applyAlignment="1" applyProtection="1">
      <alignment horizontal="right" vertical="top" shrinkToFit="1"/>
    </xf>
    <xf numFmtId="4" fontId="55" fillId="0" borderId="13" xfId="0" applyNumberFormat="1" applyFont="1" applyFill="1" applyBorder="1" applyAlignment="1" applyProtection="1">
      <alignment vertical="top"/>
      <protection locked="0"/>
    </xf>
    <xf numFmtId="4" fontId="3" fillId="0" borderId="0" xfId="88" applyNumberFormat="1" applyFont="1" applyBorder="1" applyProtection="1">
      <protection locked="0"/>
    </xf>
    <xf numFmtId="4" fontId="3" fillId="0" borderId="0" xfId="139" applyNumberFormat="1" applyFont="1" applyFill="1" applyBorder="1" applyProtection="1">
      <protection locked="0"/>
    </xf>
    <xf numFmtId="4" fontId="48" fillId="0" borderId="0" xfId="139" applyNumberFormat="1" applyFont="1" applyFill="1" applyBorder="1" applyProtection="1">
      <protection locked="0"/>
    </xf>
    <xf numFmtId="4" fontId="48" fillId="0" borderId="0" xfId="88" applyNumberFormat="1" applyFont="1" applyProtection="1">
      <protection locked="0"/>
    </xf>
    <xf numFmtId="4" fontId="3" fillId="0" borderId="0" xfId="0" applyNumberFormat="1" applyFont="1" applyBorder="1" applyProtection="1">
      <protection locked="0"/>
    </xf>
    <xf numFmtId="4" fontId="3" fillId="0" borderId="0" xfId="0" applyNumberFormat="1" applyFont="1" applyFill="1" applyBorder="1" applyProtection="1">
      <protection locked="0"/>
    </xf>
    <xf numFmtId="4" fontId="2" fillId="0" borderId="0" xfId="88" applyNumberFormat="1" applyFont="1" applyBorder="1" applyAlignment="1" applyProtection="1">
      <alignment vertical="center"/>
      <protection locked="0"/>
    </xf>
    <xf numFmtId="4" fontId="2" fillId="0" borderId="0" xfId="88" applyNumberFormat="1" applyFont="1" applyAlignment="1" applyProtection="1">
      <alignment vertical="center"/>
      <protection locked="0"/>
    </xf>
    <xf numFmtId="4" fontId="2" fillId="0" borderId="18" xfId="88" applyNumberFormat="1" applyFont="1" applyFill="1" applyBorder="1" applyAlignment="1" applyProtection="1">
      <alignment horizontal="center" vertical="top" shrinkToFit="1"/>
    </xf>
    <xf numFmtId="4" fontId="1" fillId="0" borderId="18" xfId="0" applyNumberFormat="1" applyFont="1" applyFill="1" applyBorder="1" applyAlignment="1" applyProtection="1">
      <alignment horizontal="center" shrinkToFit="1"/>
    </xf>
    <xf numFmtId="4" fontId="2" fillId="0" borderId="14" xfId="88" applyNumberFormat="1" applyFont="1" applyFill="1" applyBorder="1" applyAlignment="1" applyProtection="1">
      <alignment horizontal="center" vertical="top" shrinkToFit="1"/>
    </xf>
    <xf numFmtId="4" fontId="3" fillId="0" borderId="13" xfId="104" applyNumberFormat="1" applyFont="1" applyFill="1" applyBorder="1" applyAlignment="1" applyProtection="1">
      <alignment horizontal="center" vertical="top"/>
    </xf>
    <xf numFmtId="4" fontId="3" fillId="0" borderId="18" xfId="88" applyNumberFormat="1" applyFont="1" applyFill="1" applyBorder="1" applyAlignment="1" applyProtection="1">
      <alignment horizontal="center" shrinkToFit="1"/>
    </xf>
    <xf numFmtId="4" fontId="3" fillId="0" borderId="61" xfId="100" applyNumberFormat="1" applyFont="1" applyFill="1" applyBorder="1" applyAlignment="1" applyProtection="1">
      <alignment horizontal="center"/>
      <protection locked="0"/>
    </xf>
    <xf numFmtId="0" fontId="3" fillId="0" borderId="61" xfId="100" applyFont="1" applyFill="1" applyBorder="1" applyAlignment="1" applyProtection="1">
      <alignment horizontal="center"/>
    </xf>
    <xf numFmtId="4" fontId="3" fillId="0" borderId="61" xfId="100" applyNumberFormat="1" applyFont="1" applyFill="1" applyBorder="1" applyAlignment="1" applyProtection="1">
      <alignment horizontal="center"/>
    </xf>
    <xf numFmtId="0" fontId="3" fillId="0" borderId="37" xfId="0" applyFont="1" applyFill="1" applyBorder="1" applyAlignment="1" applyProtection="1">
      <alignment horizontal="justify" vertical="top" wrapText="1"/>
    </xf>
    <xf numFmtId="0" fontId="3" fillId="0" borderId="36" xfId="88" applyFont="1" applyFill="1" applyBorder="1" applyProtection="1"/>
    <xf numFmtId="4" fontId="3" fillId="0" borderId="36" xfId="88" applyNumberFormat="1" applyFont="1" applyFill="1" applyBorder="1" applyProtection="1"/>
    <xf numFmtId="4" fontId="3" fillId="0" borderId="12" xfId="88" applyNumberFormat="1" applyFont="1" applyFill="1" applyBorder="1" applyAlignment="1" applyProtection="1">
      <alignment vertical="top"/>
    </xf>
    <xf numFmtId="4" fontId="3" fillId="0" borderId="13" xfId="88" applyNumberFormat="1" applyFont="1" applyFill="1" applyBorder="1" applyAlignment="1" applyProtection="1">
      <alignment horizontal="center" vertical="top" shrinkToFit="1"/>
    </xf>
    <xf numFmtId="4" fontId="3" fillId="0" borderId="14" xfId="139" applyNumberFormat="1" applyFont="1" applyFill="1" applyBorder="1" applyAlignment="1" applyProtection="1">
      <alignment horizontal="center" shrinkToFit="1"/>
    </xf>
    <xf numFmtId="4" fontId="3" fillId="0" borderId="16" xfId="139" applyNumberFormat="1" applyFont="1" applyFill="1" applyBorder="1" applyAlignment="1" applyProtection="1">
      <alignment horizontal="center" shrinkToFit="1"/>
    </xf>
    <xf numFmtId="4" fontId="3" fillId="0" borderId="12" xfId="0" applyNumberFormat="1" applyFont="1" applyFill="1" applyBorder="1" applyAlignment="1" applyProtection="1">
      <alignment horizontal="center"/>
    </xf>
    <xf numFmtId="4" fontId="3" fillId="0" borderId="14" xfId="0" applyNumberFormat="1" applyFont="1" applyFill="1" applyBorder="1" applyAlignment="1" applyProtection="1">
      <alignment horizontal="center"/>
    </xf>
    <xf numFmtId="4" fontId="3" fillId="0" borderId="13" xfId="100" applyNumberFormat="1" applyFont="1" applyBorder="1" applyAlignment="1" applyProtection="1">
      <alignment horizontal="center"/>
    </xf>
    <xf numFmtId="4" fontId="3" fillId="0" borderId="35" xfId="88" applyNumberFormat="1" applyFont="1" applyFill="1" applyBorder="1" applyAlignment="1" applyProtection="1">
      <alignment horizontal="center" vertical="top" shrinkToFit="1"/>
    </xf>
    <xf numFmtId="4" fontId="3" fillId="0" borderId="38" xfId="0" applyNumberFormat="1" applyFont="1" applyFill="1" applyBorder="1" applyAlignment="1" applyProtection="1">
      <alignment horizontal="center"/>
    </xf>
    <xf numFmtId="4" fontId="3" fillId="0" borderId="24" xfId="0" applyNumberFormat="1" applyFont="1" applyFill="1" applyBorder="1" applyAlignment="1" applyProtection="1">
      <alignment horizontal="center"/>
    </xf>
    <xf numFmtId="4" fontId="3" fillId="0" borderId="13" xfId="88" applyNumberFormat="1" applyFont="1" applyFill="1" applyBorder="1" applyAlignment="1" applyProtection="1">
      <alignment horizontal="center" vertical="center" shrinkToFit="1"/>
    </xf>
    <xf numFmtId="0" fontId="56" fillId="0" borderId="74" xfId="0" applyFont="1" applyBorder="1" applyAlignment="1" applyProtection="1">
      <alignment horizontal="center" vertical="top" wrapText="1"/>
    </xf>
    <xf numFmtId="4" fontId="56" fillId="0" borderId="14" xfId="0" applyNumberFormat="1" applyFont="1" applyBorder="1" applyAlignment="1" applyProtection="1">
      <alignment vertical="top" wrapText="1"/>
    </xf>
    <xf numFmtId="4" fontId="56" fillId="0" borderId="14" xfId="0" applyNumberFormat="1" applyFont="1" applyBorder="1" applyAlignment="1" applyProtection="1">
      <alignment horizontal="center" vertical="top"/>
    </xf>
    <xf numFmtId="0" fontId="56" fillId="0" borderId="86" xfId="0" applyFont="1" applyBorder="1" applyAlignment="1" applyProtection="1">
      <alignment horizontal="center" vertical="top" wrapText="1"/>
    </xf>
    <xf numFmtId="3" fontId="51" fillId="25" borderId="18" xfId="88" applyNumberFormat="1" applyFont="1" applyFill="1" applyBorder="1" applyAlignment="1" applyProtection="1">
      <alignment horizontal="center" vertical="center" shrinkToFit="1"/>
    </xf>
    <xf numFmtId="3" fontId="53" fillId="0" borderId="34" xfId="88" applyNumberFormat="1" applyFont="1" applyFill="1" applyBorder="1" applyAlignment="1" applyProtection="1">
      <alignment horizontal="center" vertical="center" shrinkToFit="1"/>
    </xf>
    <xf numFmtId="3" fontId="25" fillId="0" borderId="37" xfId="53" applyNumberFormat="1" applyFont="1" applyFill="1" applyBorder="1" applyAlignment="1" applyProtection="1">
      <alignment horizontal="center" shrinkToFit="1"/>
    </xf>
    <xf numFmtId="3" fontId="25" fillId="0" borderId="18" xfId="53" applyNumberFormat="1" applyFont="1" applyFill="1" applyBorder="1" applyAlignment="1" applyProtection="1">
      <alignment horizontal="center" shrinkToFit="1"/>
    </xf>
    <xf numFmtId="3" fontId="25" fillId="0" borderId="18" xfId="53" applyNumberFormat="1" applyFont="1" applyFill="1" applyBorder="1" applyAlignment="1" applyProtection="1">
      <alignment horizontal="center" wrapText="1" shrinkToFit="1"/>
    </xf>
    <xf numFmtId="3" fontId="25" fillId="0" borderId="18" xfId="53" applyNumberFormat="1" applyFont="1" applyFill="1" applyBorder="1" applyAlignment="1" applyProtection="1">
      <alignment horizontal="center" vertical="center" wrapText="1" shrinkToFit="1"/>
    </xf>
    <xf numFmtId="3" fontId="34" fillId="0" borderId="29" xfId="53" applyNumberFormat="1" applyFont="1" applyFill="1" applyBorder="1" applyAlignment="1" applyProtection="1">
      <alignment horizontal="center" vertical="center" shrinkToFit="1"/>
    </xf>
    <xf numFmtId="3" fontId="3" fillId="0" borderId="0" xfId="88" applyNumberFormat="1" applyFont="1" applyFill="1" applyAlignment="1" applyProtection="1">
      <alignment horizontal="center" vertical="top"/>
    </xf>
    <xf numFmtId="49" fontId="3" fillId="0" borderId="0" xfId="88" applyNumberFormat="1" applyFont="1" applyFill="1" applyAlignment="1" applyProtection="1">
      <alignment horizontal="left" vertical="top"/>
    </xf>
    <xf numFmtId="3" fontId="3" fillId="0" borderId="0" xfId="88" applyNumberFormat="1" applyFont="1" applyFill="1" applyAlignment="1" applyProtection="1">
      <alignment horizontal="center" vertical="top" shrinkToFit="1"/>
    </xf>
    <xf numFmtId="4" fontId="52" fillId="0" borderId="0" xfId="88" applyNumberFormat="1" applyFont="1" applyFill="1" applyProtection="1">
      <protection locked="0"/>
    </xf>
    <xf numFmtId="4" fontId="52" fillId="0" borderId="0" xfId="88" applyNumberFormat="1" applyFont="1" applyFill="1" applyBorder="1" applyProtection="1">
      <protection locked="0"/>
    </xf>
    <xf numFmtId="4" fontId="25" fillId="0" borderId="0" xfId="88" applyNumberFormat="1" applyFont="1" applyFill="1" applyAlignment="1" applyProtection="1">
      <protection locked="0"/>
    </xf>
    <xf numFmtId="4" fontId="25" fillId="0" borderId="0" xfId="88" applyNumberFormat="1" applyFont="1" applyFill="1" applyAlignment="1" applyProtection="1">
      <alignment wrapText="1"/>
      <protection locked="0"/>
    </xf>
    <xf numFmtId="4" fontId="25" fillId="0" borderId="0" xfId="88" applyNumberFormat="1" applyFont="1" applyFill="1" applyProtection="1">
      <protection locked="0"/>
    </xf>
    <xf numFmtId="0" fontId="47" fillId="0" borderId="0" xfId="88" applyFont="1" applyFill="1" applyProtection="1">
      <protection locked="0"/>
    </xf>
    <xf numFmtId="4" fontId="3" fillId="0" borderId="0" xfId="88" applyNumberFormat="1" applyFont="1" applyFill="1" applyBorder="1" applyAlignment="1" applyProtection="1">
      <alignment horizontal="center"/>
    </xf>
    <xf numFmtId="4" fontId="54" fillId="0" borderId="16" xfId="51" applyNumberFormat="1" applyFont="1" applyBorder="1" applyAlignment="1" applyProtection="1">
      <alignment horizontal="center" vertical="top" shrinkToFit="1"/>
      <protection locked="0"/>
    </xf>
    <xf numFmtId="169" fontId="3" fillId="0" borderId="17" xfId="0" applyNumberFormat="1" applyFont="1" applyFill="1" applyBorder="1" applyAlignment="1" applyProtection="1">
      <alignment horizontal="center" vertical="top" wrapText="1"/>
    </xf>
    <xf numFmtId="0" fontId="3" fillId="0" borderId="19" xfId="0" applyFont="1" applyFill="1" applyBorder="1" applyAlignment="1" applyProtection="1">
      <alignment horizontal="center" wrapText="1"/>
    </xf>
    <xf numFmtId="0" fontId="3" fillId="0" borderId="0" xfId="0" applyFont="1" applyFill="1" applyAlignment="1" applyProtection="1">
      <alignment vertical="center"/>
      <protection locked="0"/>
    </xf>
    <xf numFmtId="0" fontId="1" fillId="0" borderId="0" xfId="0" applyFont="1" applyFill="1" applyBorder="1" applyAlignment="1" applyProtection="1">
      <alignment vertical="top"/>
      <protection locked="0"/>
    </xf>
    <xf numFmtId="0" fontId="2" fillId="0" borderId="17" xfId="88" applyNumberFormat="1" applyFont="1" applyFill="1" applyBorder="1" applyAlignment="1" applyProtection="1">
      <alignment horizontal="center" vertical="center"/>
    </xf>
    <xf numFmtId="0" fontId="2" fillId="0" borderId="18" xfId="88" applyNumberFormat="1" applyFont="1" applyFill="1" applyBorder="1" applyAlignment="1" applyProtection="1">
      <alignment horizontal="justify" vertical="center"/>
    </xf>
    <xf numFmtId="0" fontId="2" fillId="0" borderId="18" xfId="88" applyNumberFormat="1" applyFont="1" applyFill="1" applyBorder="1" applyAlignment="1" applyProtection="1">
      <alignment horizontal="center" shrinkToFit="1"/>
    </xf>
    <xf numFmtId="4" fontId="2" fillId="0" borderId="19" xfId="88" applyNumberFormat="1" applyFont="1" applyFill="1" applyBorder="1" applyAlignment="1" applyProtection="1">
      <alignment horizontal="center" shrinkToFit="1"/>
    </xf>
    <xf numFmtId="0" fontId="3" fillId="0" borderId="12" xfId="88" applyFont="1" applyFill="1" applyBorder="1" applyAlignment="1" applyProtection="1">
      <alignment horizontal="center" vertical="center"/>
    </xf>
    <xf numFmtId="4" fontId="3" fillId="0" borderId="12" xfId="88" applyNumberFormat="1" applyFont="1" applyFill="1" applyBorder="1" applyAlignment="1" applyProtection="1">
      <alignment horizontal="center"/>
      <protection locked="0"/>
    </xf>
    <xf numFmtId="4" fontId="34" fillId="0" borderId="87" xfId="88" applyNumberFormat="1" applyFont="1" applyFill="1" applyBorder="1" applyAlignment="1" applyProtection="1">
      <alignment horizontal="right" vertical="center"/>
    </xf>
    <xf numFmtId="49" fontId="3" fillId="0" borderId="74" xfId="100" applyNumberFormat="1" applyFont="1" applyFill="1" applyBorder="1" applyAlignment="1" applyProtection="1">
      <alignment horizontal="center" vertical="top"/>
    </xf>
    <xf numFmtId="0" fontId="3" fillId="0" borderId="0" xfId="0" applyFont="1" applyFill="1" applyBorder="1" applyAlignment="1" applyProtection="1">
      <alignment horizontal="left" wrapText="1"/>
    </xf>
    <xf numFmtId="4" fontId="3" fillId="0" borderId="0" xfId="100" applyNumberFormat="1" applyFont="1" applyFill="1" applyBorder="1" applyAlignment="1" applyProtection="1">
      <alignment horizontal="center"/>
    </xf>
    <xf numFmtId="4" fontId="41" fillId="0" borderId="0" xfId="100" applyNumberFormat="1" applyFont="1" applyFill="1" applyBorder="1" applyAlignment="1" applyProtection="1">
      <alignment horizontal="center" vertical="top"/>
    </xf>
    <xf numFmtId="0" fontId="3" fillId="0" borderId="12" xfId="88" applyNumberFormat="1" applyFont="1" applyFill="1" applyBorder="1" applyAlignment="1" applyProtection="1">
      <alignment horizontal="left" vertical="top" wrapText="1"/>
    </xf>
    <xf numFmtId="49" fontId="3" fillId="0" borderId="36" xfId="88" applyNumberFormat="1" applyFont="1" applyFill="1" applyBorder="1" applyAlignment="1" applyProtection="1">
      <alignment horizontal="center" vertical="top" wrapText="1"/>
    </xf>
    <xf numFmtId="0" fontId="3" fillId="0" borderId="37" xfId="88" applyFont="1" applyFill="1" applyBorder="1" applyAlignment="1" applyProtection="1">
      <alignment horizontal="center" vertical="top" shrinkToFit="1"/>
    </xf>
    <xf numFmtId="4" fontId="3" fillId="0" borderId="37" xfId="57" applyNumberFormat="1" applyFont="1" applyFill="1" applyBorder="1" applyAlignment="1" applyProtection="1">
      <alignment horizontal="center" vertical="top" shrinkToFit="1"/>
    </xf>
    <xf numFmtId="0" fontId="3" fillId="0" borderId="34" xfId="88" applyNumberFormat="1" applyFont="1" applyFill="1" applyBorder="1" applyAlignment="1" applyProtection="1">
      <alignment horizontal="left" vertical="top" wrapText="1"/>
    </xf>
    <xf numFmtId="0" fontId="3" fillId="0" borderId="34" xfId="88" applyFont="1" applyFill="1" applyBorder="1" applyAlignment="1" applyProtection="1">
      <alignment horizontal="center" vertical="top" shrinkToFit="1"/>
    </xf>
    <xf numFmtId="4" fontId="3" fillId="0" borderId="34" xfId="57" applyNumberFormat="1" applyFont="1" applyFill="1" applyBorder="1" applyAlignment="1" applyProtection="1">
      <alignment horizontal="center" vertical="top" shrinkToFit="1"/>
    </xf>
    <xf numFmtId="0" fontId="3" fillId="0" borderId="13" xfId="88" applyNumberFormat="1" applyFont="1" applyFill="1" applyBorder="1" applyAlignment="1" applyProtection="1">
      <alignment horizontal="left" vertical="top" wrapText="1"/>
    </xf>
    <xf numFmtId="0" fontId="3" fillId="0" borderId="13" xfId="88" applyFont="1" applyFill="1" applyBorder="1" applyAlignment="1" applyProtection="1">
      <alignment horizontal="center" shrinkToFit="1"/>
    </xf>
    <xf numFmtId="4" fontId="3" fillId="0" borderId="12" xfId="0" applyNumberFormat="1" applyFont="1" applyFill="1" applyBorder="1" applyAlignment="1" applyProtection="1">
      <alignment horizontal="center" vertical="top"/>
      <protection locked="0"/>
    </xf>
    <xf numFmtId="4" fontId="3" fillId="0" borderId="12" xfId="0" applyNumberFormat="1" applyFont="1" applyFill="1" applyBorder="1" applyAlignment="1" applyProtection="1">
      <alignment horizontal="center" vertical="center"/>
      <protection locked="0"/>
    </xf>
    <xf numFmtId="4" fontId="3" fillId="0" borderId="12" xfId="0" applyNumberFormat="1" applyFont="1" applyFill="1" applyBorder="1" applyAlignment="1" applyProtection="1">
      <alignment vertical="center"/>
      <protection locked="0"/>
    </xf>
    <xf numFmtId="4" fontId="3" fillId="0" borderId="13" xfId="0" applyNumberFormat="1" applyFont="1" applyFill="1" applyBorder="1" applyAlignment="1" applyProtection="1">
      <alignment vertical="center"/>
      <protection locked="0"/>
    </xf>
    <xf numFmtId="49" fontId="59" fillId="25" borderId="14" xfId="88" applyNumberFormat="1" applyFont="1" applyFill="1" applyBorder="1" applyAlignment="1" applyProtection="1">
      <alignment horizontal="center" vertical="center"/>
    </xf>
    <xf numFmtId="4" fontId="2" fillId="25" borderId="14" xfId="88" applyNumberFormat="1" applyFont="1" applyFill="1" applyBorder="1" applyAlignment="1" applyProtection="1">
      <alignment horizontal="center" shrinkToFit="1"/>
    </xf>
    <xf numFmtId="0" fontId="60" fillId="0" borderId="0" xfId="0" applyFont="1"/>
    <xf numFmtId="0" fontId="26" fillId="25" borderId="18" xfId="88" applyNumberFormat="1" applyFont="1" applyFill="1" applyBorder="1" applyAlignment="1" applyProtection="1">
      <alignment horizontal="left" vertical="center"/>
    </xf>
    <xf numFmtId="4" fontId="3" fillId="0" borderId="13" xfId="0" applyNumberFormat="1" applyFont="1" applyFill="1" applyBorder="1" applyAlignment="1" applyProtection="1">
      <alignment horizontal="center" vertical="top"/>
      <protection locked="0"/>
    </xf>
    <xf numFmtId="0" fontId="2" fillId="30" borderId="28" xfId="88" applyNumberFormat="1" applyFont="1" applyFill="1" applyBorder="1" applyAlignment="1" applyProtection="1">
      <alignment horizontal="center" vertical="center"/>
    </xf>
    <xf numFmtId="0" fontId="2" fillId="30" borderId="29" xfId="88" applyNumberFormat="1" applyFont="1" applyFill="1" applyBorder="1" applyAlignment="1" applyProtection="1">
      <alignment vertical="center"/>
    </xf>
    <xf numFmtId="0" fontId="2" fillId="30" borderId="29" xfId="88" applyNumberFormat="1" applyFont="1" applyFill="1" applyBorder="1" applyAlignment="1" applyProtection="1"/>
    <xf numFmtId="4" fontId="2" fillId="30" borderId="29" xfId="88" applyNumberFormat="1" applyFont="1" applyFill="1" applyBorder="1" applyAlignment="1" applyProtection="1"/>
    <xf numFmtId="4" fontId="3" fillId="0" borderId="13" xfId="0" applyNumberFormat="1" applyFont="1" applyFill="1" applyBorder="1" applyAlignment="1" applyProtection="1">
      <alignment horizontal="center" vertical="center"/>
      <protection locked="0"/>
    </xf>
    <xf numFmtId="4" fontId="3" fillId="0" borderId="35" xfId="0" applyNumberFormat="1" applyFont="1" applyFill="1" applyBorder="1" applyAlignment="1" applyProtection="1">
      <alignment horizontal="center" vertical="top"/>
      <protection locked="0"/>
    </xf>
    <xf numFmtId="4" fontId="3" fillId="0" borderId="36" xfId="53" applyNumberFormat="1" applyFont="1" applyFill="1" applyBorder="1" applyAlignment="1" applyProtection="1">
      <alignment horizontal="center" vertical="top" shrinkToFit="1"/>
    </xf>
    <xf numFmtId="4" fontId="3" fillId="0" borderId="23" xfId="53" applyNumberFormat="1" applyFont="1" applyFill="1" applyBorder="1" applyAlignment="1" applyProtection="1">
      <alignment horizontal="center" vertical="top" shrinkToFit="1"/>
    </xf>
    <xf numFmtId="4" fontId="3" fillId="0" borderId="61" xfId="53" applyNumberFormat="1" applyFont="1" applyFill="1" applyBorder="1" applyAlignment="1" applyProtection="1">
      <alignment horizontal="center" vertical="top" shrinkToFit="1"/>
    </xf>
    <xf numFmtId="0" fontId="61" fillId="25" borderId="14" xfId="88" applyNumberFormat="1" applyFont="1" applyFill="1" applyBorder="1" applyAlignment="1" applyProtection="1">
      <alignment vertical="center"/>
    </xf>
    <xf numFmtId="0" fontId="2" fillId="28" borderId="51" xfId="88" applyFont="1" applyFill="1" applyBorder="1" applyAlignment="1" applyProtection="1">
      <alignment horizontal="right" vertical="center" shrinkToFit="1"/>
    </xf>
    <xf numFmtId="4" fontId="3" fillId="0" borderId="14" xfId="0" applyNumberFormat="1" applyFont="1" applyFill="1" applyBorder="1" applyAlignment="1" applyProtection="1">
      <alignment horizontal="center" vertical="center"/>
      <protection locked="0"/>
    </xf>
    <xf numFmtId="4" fontId="3" fillId="0" borderId="14" xfId="0" applyNumberFormat="1" applyFont="1" applyFill="1" applyBorder="1" applyAlignment="1" applyProtection="1">
      <alignment horizontal="center" vertical="top"/>
      <protection locked="0"/>
    </xf>
    <xf numFmtId="4" fontId="3" fillId="0" borderId="13" xfId="61" applyNumberFormat="1" applyFont="1" applyFill="1" applyBorder="1" applyAlignment="1" applyProtection="1">
      <alignment horizontal="center" vertical="top" shrinkToFit="1"/>
    </xf>
    <xf numFmtId="0" fontId="3" fillId="26" borderId="14" xfId="88" applyNumberFormat="1" applyFont="1" applyFill="1" applyBorder="1" applyAlignment="1" applyProtection="1">
      <alignment horizontal="left" vertical="top" wrapText="1"/>
    </xf>
    <xf numFmtId="4" fontId="2" fillId="0" borderId="68" xfId="88" applyNumberFormat="1" applyFont="1" applyFill="1" applyBorder="1" applyAlignment="1" applyProtection="1">
      <alignment horizontal="right" vertical="top" shrinkToFit="1"/>
    </xf>
    <xf numFmtId="4" fontId="2" fillId="0" borderId="68" xfId="88" applyNumberFormat="1" applyFont="1" applyFill="1" applyBorder="1" applyAlignment="1" applyProtection="1">
      <alignment vertical="top" shrinkToFit="1"/>
    </xf>
    <xf numFmtId="4" fontId="2" fillId="0" borderId="85" xfId="88" applyNumberFormat="1" applyFont="1" applyFill="1" applyBorder="1" applyAlignment="1" applyProtection="1">
      <alignment horizontal="center" vertical="center" shrinkToFit="1"/>
    </xf>
    <xf numFmtId="0" fontId="44" fillId="0" borderId="12" xfId="0" applyFont="1" applyBorder="1" applyAlignment="1" applyProtection="1">
      <alignment horizontal="justify" vertical="top" wrapText="1"/>
    </xf>
    <xf numFmtId="4" fontId="3" fillId="0" borderId="12" xfId="108" applyNumberFormat="1" applyFont="1" applyBorder="1" applyAlignment="1" applyProtection="1">
      <alignment horizontal="right" vertical="top"/>
      <protection locked="0"/>
    </xf>
    <xf numFmtId="0" fontId="44" fillId="0" borderId="14" xfId="0" applyFont="1" applyBorder="1" applyAlignment="1" applyProtection="1">
      <alignment horizontal="justify" vertical="top" wrapText="1"/>
    </xf>
    <xf numFmtId="0" fontId="44" fillId="0" borderId="14" xfId="0" applyFont="1" applyBorder="1" applyAlignment="1" applyProtection="1">
      <alignment horizontal="center" vertical="top"/>
    </xf>
    <xf numFmtId="4" fontId="44" fillId="0" borderId="14" xfId="0" applyNumberFormat="1" applyFont="1" applyBorder="1" applyAlignment="1" applyProtection="1">
      <alignment horizontal="center" vertical="top"/>
    </xf>
    <xf numFmtId="172" fontId="3" fillId="0" borderId="23" xfId="0" applyNumberFormat="1" applyFont="1" applyBorder="1" applyProtection="1"/>
    <xf numFmtId="0" fontId="3" fillId="0" borderId="14" xfId="88" applyFont="1" applyBorder="1" applyAlignment="1" applyProtection="1">
      <alignment vertical="top"/>
    </xf>
    <xf numFmtId="0" fontId="41" fillId="0" borderId="16" xfId="136" applyFont="1" applyBorder="1" applyAlignment="1" applyProtection="1">
      <alignment horizontal="center" vertical="top"/>
    </xf>
    <xf numFmtId="4" fontId="3" fillId="0" borderId="12" xfId="136" applyNumberFormat="1" applyFont="1" applyBorder="1" applyAlignment="1" applyProtection="1">
      <alignment horizontal="center" vertical="top"/>
    </xf>
    <xf numFmtId="0" fontId="3" fillId="0" borderId="16" xfId="136" applyFont="1" applyBorder="1" applyAlignment="1" applyProtection="1">
      <alignment horizontal="center" vertical="top"/>
    </xf>
    <xf numFmtId="4" fontId="3" fillId="0" borderId="38" xfId="136" applyNumberFormat="1" applyFont="1" applyBorder="1" applyAlignment="1" applyProtection="1">
      <alignment horizontal="center" vertical="top"/>
    </xf>
    <xf numFmtId="4" fontId="3" fillId="26" borderId="12" xfId="0" applyNumberFormat="1" applyFont="1" applyFill="1" applyBorder="1" applyAlignment="1" applyProtection="1">
      <alignment horizontal="center" vertical="top"/>
    </xf>
    <xf numFmtId="0" fontId="3" fillId="0" borderId="12" xfId="0" applyFont="1" applyBorder="1" applyAlignment="1" applyProtection="1">
      <alignment horizontal="left" vertical="top" wrapText="1"/>
    </xf>
    <xf numFmtId="0" fontId="41" fillId="26" borderId="14" xfId="88" applyNumberFormat="1" applyFont="1" applyFill="1" applyBorder="1" applyAlignment="1" applyProtection="1">
      <alignment horizontal="justify" vertical="top" wrapText="1"/>
    </xf>
    <xf numFmtId="4" fontId="3" fillId="0" borderId="12" xfId="108" applyNumberFormat="1" applyFont="1" applyBorder="1" applyAlignment="1" applyProtection="1">
      <alignment horizontal="right" vertical="top" wrapText="1"/>
      <protection locked="0"/>
    </xf>
    <xf numFmtId="0" fontId="3" fillId="0" borderId="14" xfId="0" applyFont="1" applyBorder="1" applyAlignment="1" applyProtection="1">
      <alignment horizontal="center" vertical="top" wrapText="1"/>
    </xf>
    <xf numFmtId="0" fontId="3" fillId="26" borderId="14" xfId="97" applyFont="1" applyFill="1" applyBorder="1" applyAlignment="1" applyProtection="1">
      <alignment horizontal="justify" vertical="top" wrapText="1"/>
    </xf>
    <xf numFmtId="0" fontId="31" fillId="0" borderId="14" xfId="0" applyFont="1" applyBorder="1" applyAlignment="1" applyProtection="1">
      <alignment horizontal="justify" vertical="top" wrapText="1"/>
    </xf>
    <xf numFmtId="49" fontId="3" fillId="0" borderId="14" xfId="137" applyNumberFormat="1" applyFont="1" applyBorder="1" applyAlignment="1" applyProtection="1">
      <alignment horizontal="justify" vertical="center" wrapText="1"/>
    </xf>
    <xf numFmtId="49" fontId="2" fillId="26" borderId="14" xfId="137" applyNumberFormat="1" applyFont="1" applyFill="1" applyBorder="1" applyAlignment="1" applyProtection="1">
      <alignment horizontal="justify" vertical="center" wrapText="1"/>
    </xf>
    <xf numFmtId="49" fontId="3" fillId="0" borderId="14" xfId="137" quotePrefix="1" applyNumberFormat="1" applyFont="1" applyBorder="1" applyAlignment="1" applyProtection="1">
      <alignment horizontal="right"/>
    </xf>
    <xf numFmtId="4" fontId="3" fillId="26" borderId="14" xfId="137" applyNumberFormat="1" applyFont="1" applyFill="1" applyBorder="1" applyAlignment="1" applyProtection="1">
      <alignment horizontal="left" wrapText="1"/>
    </xf>
    <xf numFmtId="4" fontId="3" fillId="26" borderId="14" xfId="137" applyNumberFormat="1" applyFont="1" applyFill="1" applyBorder="1" applyAlignment="1" applyProtection="1">
      <alignment horizontal="center" vertical="center" wrapText="1"/>
    </xf>
    <xf numFmtId="0" fontId="31" fillId="26" borderId="0" xfId="0" applyNumberFormat="1" applyFont="1" applyFill="1" applyBorder="1" applyAlignment="1" applyProtection="1">
      <alignment horizontal="justify" vertical="top" wrapText="1"/>
    </xf>
    <xf numFmtId="49" fontId="3" fillId="0" borderId="61" xfId="88" applyNumberFormat="1" applyFont="1" applyFill="1" applyBorder="1" applyAlignment="1" applyProtection="1">
      <alignment horizontal="center" vertical="top" wrapText="1"/>
    </xf>
    <xf numFmtId="0" fontId="3" fillId="0" borderId="34" xfId="97" applyFont="1" applyFill="1" applyBorder="1" applyAlignment="1" applyProtection="1">
      <alignment horizontal="justify" vertical="justify" wrapText="1"/>
    </xf>
    <xf numFmtId="4" fontId="3" fillId="0" borderId="34" xfId="53" applyNumberFormat="1" applyFont="1" applyFill="1" applyBorder="1" applyAlignment="1" applyProtection="1">
      <alignment horizontal="center" vertical="top" shrinkToFit="1"/>
    </xf>
    <xf numFmtId="4" fontId="3" fillId="0" borderId="13" xfId="53" applyNumberFormat="1" applyFont="1" applyFill="1" applyBorder="1" applyAlignment="1" applyProtection="1">
      <alignment horizontal="center" shrinkToFit="1"/>
      <protection locked="0"/>
    </xf>
    <xf numFmtId="4" fontId="3" fillId="0" borderId="55" xfId="0" applyNumberFormat="1" applyFont="1" applyFill="1" applyBorder="1" applyAlignment="1" applyProtection="1">
      <alignment horizontal="center" wrapText="1"/>
      <protection locked="0"/>
    </xf>
    <xf numFmtId="0" fontId="3" fillId="0" borderId="0" xfId="0" applyFont="1" applyFill="1" applyBorder="1" applyProtection="1">
      <protection locked="0"/>
    </xf>
    <xf numFmtId="0" fontId="3" fillId="0" borderId="0" xfId="0" applyFont="1" applyBorder="1" applyProtection="1">
      <protection locked="0"/>
    </xf>
    <xf numFmtId="169" fontId="2" fillId="0" borderId="90" xfId="88" applyNumberFormat="1" applyFont="1" applyFill="1" applyBorder="1" applyAlignment="1" applyProtection="1">
      <alignment horizontal="center" vertical="top" wrapText="1"/>
    </xf>
    <xf numFmtId="0" fontId="2" fillId="0" borderId="48" xfId="88" applyFont="1" applyFill="1" applyBorder="1" applyAlignment="1" applyProtection="1">
      <alignment horizontal="center" vertical="top" shrinkToFit="1"/>
    </xf>
    <xf numFmtId="0" fontId="3" fillId="0" borderId="48" xfId="88" applyNumberFormat="1" applyFont="1" applyFill="1" applyBorder="1" applyAlignment="1" applyProtection="1">
      <alignment horizontal="justify" vertical="top" wrapText="1"/>
    </xf>
    <xf numFmtId="4" fontId="3" fillId="0" borderId="48" xfId="53" applyNumberFormat="1" applyFont="1" applyFill="1" applyBorder="1" applyAlignment="1" applyProtection="1">
      <alignment horizontal="center" vertical="top" shrinkToFit="1"/>
    </xf>
    <xf numFmtId="0" fontId="2" fillId="28" borderId="50" xfId="88" applyFont="1" applyFill="1" applyBorder="1" applyAlignment="1" applyProtection="1">
      <alignment horizontal="justify" vertical="top"/>
    </xf>
    <xf numFmtId="4" fontId="3" fillId="0" borderId="51" xfId="53" applyNumberFormat="1" applyFont="1" applyFill="1" applyBorder="1" applyAlignment="1" applyProtection="1">
      <alignment horizontal="center" vertical="top" shrinkToFit="1"/>
    </xf>
    <xf numFmtId="0" fontId="2" fillId="0" borderId="51" xfId="88" applyFont="1" applyFill="1" applyBorder="1" applyAlignment="1" applyProtection="1">
      <alignment horizontal="center" vertical="top" shrinkToFit="1"/>
    </xf>
    <xf numFmtId="0" fontId="3" fillId="0" borderId="51" xfId="88" applyNumberFormat="1" applyFont="1" applyFill="1" applyBorder="1" applyAlignment="1" applyProtection="1">
      <alignment horizontal="justify" vertical="top" wrapText="1"/>
    </xf>
    <xf numFmtId="169" fontId="2" fillId="0" borderId="85" xfId="88" applyNumberFormat="1" applyFont="1" applyFill="1" applyBorder="1" applyAlignment="1" applyProtection="1">
      <alignment horizontal="center" vertical="top" wrapText="1"/>
    </xf>
    <xf numFmtId="4" fontId="3" fillId="0" borderId="14" xfId="0" applyNumberFormat="1" applyFont="1" applyFill="1" applyBorder="1" applyAlignment="1" applyProtection="1">
      <alignment horizontal="center" vertical="top"/>
    </xf>
    <xf numFmtId="4" fontId="3" fillId="0" borderId="12" xfId="53" applyNumberFormat="1" applyFont="1" applyFill="1" applyBorder="1" applyAlignment="1" applyProtection="1">
      <alignment horizontal="center" shrinkToFit="1"/>
      <protection locked="0"/>
    </xf>
    <xf numFmtId="4" fontId="3" fillId="0" borderId="33" xfId="88" applyNumberFormat="1" applyFont="1" applyFill="1" applyBorder="1" applyAlignment="1" applyProtection="1">
      <alignment horizontal="right" vertical="top" shrinkToFit="1"/>
    </xf>
    <xf numFmtId="4" fontId="28" fillId="25" borderId="18" xfId="88" applyNumberFormat="1" applyFont="1" applyFill="1" applyBorder="1" applyAlignment="1" applyProtection="1">
      <alignment horizontal="right" vertical="center" shrinkToFit="1"/>
    </xf>
    <xf numFmtId="4" fontId="28" fillId="25" borderId="19" xfId="88" applyNumberFormat="1" applyFont="1" applyFill="1" applyBorder="1" applyAlignment="1" applyProtection="1">
      <alignment horizontal="right" vertical="center" shrinkToFit="1"/>
    </xf>
    <xf numFmtId="4" fontId="3" fillId="0" borderId="0" xfId="88" applyNumberFormat="1" applyFont="1" applyFill="1" applyBorder="1" applyAlignment="1" applyProtection="1">
      <alignment horizontal="right" vertical="top" shrinkToFit="1"/>
    </xf>
    <xf numFmtId="4" fontId="3" fillId="0" borderId="24" xfId="88" applyNumberFormat="1" applyFont="1" applyFill="1" applyBorder="1" applyAlignment="1" applyProtection="1">
      <alignment horizontal="right" vertical="top" shrinkToFit="1"/>
    </xf>
    <xf numFmtId="4" fontId="2" fillId="27" borderId="18" xfId="88" applyNumberFormat="1" applyFont="1" applyFill="1" applyBorder="1" applyAlignment="1" applyProtection="1">
      <alignment horizontal="right" vertical="center" shrinkToFit="1"/>
    </xf>
    <xf numFmtId="4" fontId="2" fillId="27" borderId="19" xfId="88" applyNumberFormat="1" applyFont="1" applyFill="1" applyBorder="1" applyAlignment="1" applyProtection="1">
      <alignment horizontal="right" vertical="center" shrinkToFit="1"/>
    </xf>
    <xf numFmtId="4" fontId="3" fillId="0" borderId="18" xfId="53" applyNumberFormat="1" applyFont="1" applyFill="1" applyBorder="1" applyAlignment="1" applyProtection="1">
      <alignment horizontal="right" vertical="top" shrinkToFit="1"/>
    </xf>
    <xf numFmtId="4" fontId="3" fillId="0" borderId="19" xfId="53" applyNumberFormat="1" applyFont="1" applyFill="1" applyBorder="1" applyAlignment="1" applyProtection="1">
      <alignment horizontal="right" vertical="top" shrinkToFit="1"/>
    </xf>
    <xf numFmtId="4" fontId="3" fillId="0" borderId="14" xfId="51" applyNumberFormat="1" applyFont="1" applyFill="1" applyBorder="1" applyAlignment="1" applyProtection="1">
      <alignment horizontal="right" vertical="top" shrinkToFit="1"/>
    </xf>
    <xf numFmtId="4" fontId="3" fillId="0" borderId="14" xfId="0" applyNumberFormat="1" applyFont="1" applyFill="1" applyBorder="1" applyAlignment="1" applyProtection="1">
      <alignment horizontal="right" vertical="top" shrinkToFit="1"/>
    </xf>
    <xf numFmtId="4" fontId="3" fillId="0" borderId="16" xfId="51" applyNumberFormat="1" applyFont="1" applyFill="1" applyBorder="1" applyAlignment="1" applyProtection="1">
      <alignment horizontal="right" vertical="top" shrinkToFit="1"/>
    </xf>
    <xf numFmtId="4" fontId="3" fillId="0" borderId="16" xfId="0" applyNumberFormat="1" applyFont="1" applyFill="1" applyBorder="1" applyAlignment="1" applyProtection="1">
      <alignment horizontal="right" vertical="top" shrinkToFit="1"/>
    </xf>
    <xf numFmtId="4" fontId="3" fillId="0" borderId="13" xfId="51" applyNumberFormat="1" applyFont="1" applyFill="1" applyBorder="1" applyAlignment="1" applyProtection="1">
      <alignment horizontal="right" vertical="top" shrinkToFit="1"/>
    </xf>
    <xf numFmtId="4" fontId="3" fillId="0" borderId="13" xfId="0" applyNumberFormat="1" applyFont="1" applyFill="1" applyBorder="1" applyAlignment="1" applyProtection="1">
      <alignment horizontal="right" vertical="top" shrinkToFit="1"/>
    </xf>
    <xf numFmtId="4" fontId="41" fillId="0" borderId="14" xfId="51" applyNumberFormat="1" applyFont="1" applyBorder="1" applyAlignment="1" applyProtection="1">
      <alignment horizontal="right" vertical="top" shrinkToFit="1"/>
    </xf>
    <xf numFmtId="4" fontId="41" fillId="0" borderId="14" xfId="0" applyNumberFormat="1" applyFont="1" applyBorder="1" applyAlignment="1" applyProtection="1">
      <alignment horizontal="right" vertical="top" shrinkToFit="1"/>
    </xf>
    <xf numFmtId="4" fontId="3" fillId="0" borderId="16" xfId="51" applyNumberFormat="1" applyFont="1" applyBorder="1" applyAlignment="1" applyProtection="1">
      <alignment horizontal="right" vertical="top" shrinkToFit="1"/>
    </xf>
    <xf numFmtId="4" fontId="3" fillId="0" borderId="16" xfId="0" applyNumberFormat="1" applyFont="1" applyBorder="1" applyAlignment="1" applyProtection="1">
      <alignment horizontal="right" vertical="top" shrinkToFit="1"/>
    </xf>
    <xf numFmtId="4" fontId="3" fillId="0" borderId="14" xfId="51" applyNumberFormat="1" applyFont="1" applyBorder="1" applyAlignment="1" applyProtection="1">
      <alignment horizontal="right" vertical="top" shrinkToFit="1"/>
    </xf>
    <xf numFmtId="4" fontId="3" fillId="0" borderId="14" xfId="0" applyNumberFormat="1" applyFont="1" applyBorder="1" applyAlignment="1" applyProtection="1">
      <alignment horizontal="right" vertical="top" shrinkToFit="1"/>
    </xf>
    <xf numFmtId="4" fontId="3" fillId="0" borderId="12" xfId="51" applyNumberFormat="1" applyFont="1" applyBorder="1" applyAlignment="1" applyProtection="1">
      <alignment horizontal="right" vertical="top" shrinkToFit="1"/>
    </xf>
    <xf numFmtId="4" fontId="3" fillId="0" borderId="12" xfId="0" applyNumberFormat="1" applyFont="1" applyBorder="1" applyAlignment="1" applyProtection="1">
      <alignment horizontal="right" vertical="top" shrinkToFit="1"/>
    </xf>
    <xf numFmtId="4" fontId="3" fillId="0" borderId="18" xfId="53" applyNumberFormat="1" applyFont="1" applyFill="1" applyBorder="1" applyAlignment="1" applyProtection="1">
      <alignment horizontal="right" shrinkToFit="1"/>
    </xf>
    <xf numFmtId="4" fontId="3" fillId="0" borderId="19" xfId="53" applyNumberFormat="1" applyFont="1" applyFill="1" applyBorder="1" applyAlignment="1" applyProtection="1">
      <alignment horizontal="right" shrinkToFit="1"/>
    </xf>
    <xf numFmtId="4" fontId="2" fillId="30" borderId="76" xfId="88" applyNumberFormat="1" applyFont="1" applyFill="1" applyBorder="1" applyAlignment="1" applyProtection="1">
      <alignment horizontal="right" vertical="center" shrinkToFit="1"/>
    </xf>
    <xf numFmtId="4" fontId="2" fillId="0" borderId="68" xfId="88" applyNumberFormat="1" applyFont="1" applyBorder="1" applyAlignment="1" applyProtection="1">
      <alignment horizontal="center" vertical="top" shrinkToFit="1"/>
    </xf>
    <xf numFmtId="4" fontId="3" fillId="0" borderId="65" xfId="53" applyNumberFormat="1" applyFont="1" applyFill="1" applyBorder="1" applyAlignment="1" applyProtection="1">
      <alignment horizontal="center" vertical="top" shrinkToFit="1"/>
    </xf>
    <xf numFmtId="4" fontId="3" fillId="0" borderId="12" xfId="88" applyNumberFormat="1" applyFont="1" applyBorder="1" applyAlignment="1" applyProtection="1">
      <alignment horizontal="right"/>
    </xf>
    <xf numFmtId="4" fontId="3" fillId="0" borderId="34" xfId="53" applyNumberFormat="1" applyFont="1" applyFill="1" applyBorder="1" applyAlignment="1" applyProtection="1">
      <alignment horizontal="right" shrinkToFit="1"/>
    </xf>
    <xf numFmtId="4" fontId="2" fillId="28" borderId="84" xfId="88" applyNumberFormat="1" applyFont="1" applyFill="1" applyBorder="1" applyAlignment="1" applyProtection="1">
      <alignment horizontal="center" vertical="top" shrinkToFit="1"/>
    </xf>
    <xf numFmtId="4" fontId="3" fillId="0" borderId="13" xfId="53" applyNumberFormat="1" applyFont="1" applyFill="1" applyBorder="1" applyAlignment="1" applyProtection="1">
      <alignment horizontal="right" vertical="top" shrinkToFit="1"/>
    </xf>
    <xf numFmtId="4" fontId="3" fillId="0" borderId="12" xfId="0" applyNumberFormat="1" applyFont="1" applyFill="1" applyBorder="1" applyAlignment="1" applyProtection="1">
      <alignment horizontal="right" vertical="top" shrinkToFit="1"/>
    </xf>
    <xf numFmtId="4" fontId="3" fillId="0" borderId="14" xfId="88" applyNumberFormat="1" applyFont="1" applyFill="1" applyBorder="1" applyAlignment="1" applyProtection="1">
      <alignment horizontal="right" vertical="top" shrinkToFit="1"/>
    </xf>
    <xf numFmtId="4" fontId="3" fillId="0" borderId="16" xfId="88" applyNumberFormat="1" applyFont="1" applyFill="1" applyBorder="1" applyAlignment="1" applyProtection="1">
      <alignment horizontal="right" vertical="top" shrinkToFit="1"/>
    </xf>
    <xf numFmtId="4" fontId="3" fillId="0" borderId="14" xfId="0" applyNumberFormat="1" applyFont="1" applyFill="1" applyBorder="1" applyAlignment="1" applyProtection="1">
      <alignment horizontal="right" shrinkToFit="1"/>
    </xf>
    <xf numFmtId="4" fontId="3" fillId="0" borderId="14" xfId="61" applyNumberFormat="1" applyFont="1" applyFill="1" applyBorder="1" applyAlignment="1" applyProtection="1">
      <alignment horizontal="right" shrinkToFit="1"/>
    </xf>
    <xf numFmtId="4" fontId="3" fillId="0" borderId="16" xfId="0" applyNumberFormat="1" applyFont="1" applyFill="1" applyBorder="1" applyAlignment="1" applyProtection="1">
      <alignment horizontal="right" shrinkToFit="1"/>
    </xf>
    <xf numFmtId="4" fontId="3" fillId="0" borderId="13" xfId="0" applyNumberFormat="1" applyFont="1" applyFill="1" applyBorder="1" applyAlignment="1" applyProtection="1">
      <alignment horizontal="right" shrinkToFit="1"/>
    </xf>
    <xf numFmtId="4" fontId="3" fillId="0" borderId="13" xfId="61" applyNumberFormat="1" applyFont="1" applyFill="1" applyBorder="1" applyAlignment="1" applyProtection="1">
      <alignment horizontal="right" shrinkToFit="1"/>
    </xf>
    <xf numFmtId="0" fontId="2" fillId="28" borderId="84" xfId="88" applyFont="1" applyFill="1" applyBorder="1" applyAlignment="1" applyProtection="1">
      <alignment horizontal="center" vertical="top" shrinkToFit="1"/>
    </xf>
    <xf numFmtId="4" fontId="2" fillId="0" borderId="84" xfId="88" applyNumberFormat="1" applyFont="1" applyBorder="1" applyAlignment="1" applyProtection="1">
      <alignment horizontal="center" vertical="top" shrinkToFit="1"/>
    </xf>
    <xf numFmtId="4" fontId="28" fillId="25" borderId="14" xfId="88" applyNumberFormat="1" applyFont="1" applyFill="1" applyBorder="1" applyAlignment="1" applyProtection="1">
      <alignment horizontal="right" vertical="center" shrinkToFit="1"/>
    </xf>
    <xf numFmtId="4" fontId="2" fillId="0" borderId="18" xfId="53" applyNumberFormat="1" applyFont="1" applyFill="1" applyBorder="1" applyAlignment="1" applyProtection="1">
      <alignment horizontal="right" shrinkToFit="1"/>
    </xf>
    <xf numFmtId="4" fontId="2" fillId="0" borderId="19" xfId="53" applyNumberFormat="1" applyFont="1" applyFill="1" applyBorder="1" applyAlignment="1" applyProtection="1">
      <alignment horizontal="right" shrinkToFit="1"/>
    </xf>
    <xf numFmtId="4" fontId="3" fillId="0" borderId="26" xfId="53" applyNumberFormat="1" applyFont="1" applyFill="1" applyBorder="1" applyAlignment="1" applyProtection="1">
      <alignment horizontal="right" vertical="top" shrinkToFit="1"/>
    </xf>
    <xf numFmtId="4" fontId="3" fillId="0" borderId="27" xfId="53" applyNumberFormat="1" applyFont="1" applyFill="1" applyBorder="1" applyAlignment="1" applyProtection="1">
      <alignment horizontal="right" vertical="top" shrinkToFit="1"/>
    </xf>
    <xf numFmtId="4" fontId="34" fillId="0" borderId="29" xfId="53" applyNumberFormat="1" applyFont="1" applyFill="1" applyBorder="1" applyAlignment="1" applyProtection="1">
      <alignment horizontal="right" vertical="center" shrinkToFit="1"/>
    </xf>
    <xf numFmtId="4" fontId="34" fillId="0" borderId="30" xfId="53" applyNumberFormat="1" applyFont="1" applyFill="1" applyBorder="1" applyAlignment="1" applyProtection="1">
      <alignment horizontal="right" vertical="center" shrinkToFit="1"/>
    </xf>
    <xf numFmtId="4" fontId="3" fillId="0" borderId="31" xfId="88" applyNumberFormat="1" applyFont="1" applyFill="1" applyBorder="1" applyAlignment="1" applyProtection="1">
      <alignment horizontal="right" shrinkToFit="1"/>
    </xf>
    <xf numFmtId="4" fontId="3" fillId="0" borderId="0" xfId="53" applyNumberFormat="1" applyFont="1" applyFill="1" applyBorder="1" applyAlignment="1" applyProtection="1">
      <alignment horizontal="right" vertical="top" shrinkToFit="1"/>
    </xf>
    <xf numFmtId="4" fontId="3" fillId="0" borderId="33" xfId="88" applyNumberFormat="1" applyFont="1" applyFill="1" applyBorder="1" applyAlignment="1" applyProtection="1">
      <alignment horizontal="right" shrinkToFit="1"/>
    </xf>
    <xf numFmtId="4" fontId="3" fillId="0" borderId="0" xfId="88" applyNumberFormat="1" applyFont="1" applyFill="1" applyBorder="1" applyAlignment="1" applyProtection="1">
      <alignment horizontal="right" shrinkToFit="1"/>
    </xf>
    <xf numFmtId="4" fontId="3" fillId="0" borderId="24" xfId="88" applyNumberFormat="1" applyFont="1" applyFill="1" applyBorder="1" applyAlignment="1" applyProtection="1">
      <alignment horizontal="right" shrinkToFit="1"/>
    </xf>
    <xf numFmtId="4" fontId="2" fillId="27" borderId="18" xfId="88" applyNumberFormat="1" applyFont="1" applyFill="1" applyBorder="1" applyAlignment="1" applyProtection="1">
      <alignment horizontal="right" shrinkToFit="1"/>
    </xf>
    <xf numFmtId="4" fontId="2" fillId="27" borderId="19" xfId="88" applyNumberFormat="1" applyFont="1" applyFill="1" applyBorder="1" applyAlignment="1" applyProtection="1">
      <alignment horizontal="right" shrinkToFit="1"/>
    </xf>
    <xf numFmtId="4" fontId="3" fillId="0" borderId="35" xfId="53" applyNumberFormat="1" applyFont="1" applyFill="1" applyBorder="1" applyAlignment="1" applyProtection="1">
      <alignment horizontal="right" shrinkToFit="1"/>
    </xf>
    <xf numFmtId="4" fontId="2" fillId="0" borderId="0" xfId="88" applyNumberFormat="1" applyFont="1" applyFill="1" applyBorder="1" applyAlignment="1" applyProtection="1">
      <alignment horizontal="right" shrinkToFit="1"/>
    </xf>
    <xf numFmtId="4" fontId="2" fillId="0" borderId="24" xfId="88" applyNumberFormat="1" applyFont="1" applyFill="1" applyBorder="1" applyAlignment="1" applyProtection="1">
      <alignment horizontal="right" shrinkToFit="1"/>
    </xf>
    <xf numFmtId="4" fontId="3" fillId="0" borderId="37" xfId="53" applyNumberFormat="1" applyFont="1" applyFill="1" applyBorder="1" applyAlignment="1" applyProtection="1">
      <alignment horizontal="right" shrinkToFit="1"/>
    </xf>
    <xf numFmtId="4" fontId="3" fillId="0" borderId="38" xfId="53" applyNumberFormat="1" applyFont="1" applyFill="1" applyBorder="1" applyAlignment="1" applyProtection="1">
      <alignment horizontal="right" shrinkToFit="1"/>
    </xf>
    <xf numFmtId="4" fontId="3" fillId="0" borderId="12" xfId="139" applyNumberFormat="1" applyFont="1" applyFill="1" applyBorder="1" applyAlignment="1" applyProtection="1">
      <alignment horizontal="right" shrinkToFit="1"/>
    </xf>
    <xf numFmtId="4" fontId="3" fillId="0" borderId="14" xfId="139" applyNumberFormat="1" applyFont="1" applyFill="1" applyBorder="1" applyAlignment="1" applyProtection="1">
      <alignment horizontal="right" shrinkToFit="1"/>
    </xf>
    <xf numFmtId="4" fontId="3" fillId="0" borderId="16" xfId="139" applyNumberFormat="1" applyFont="1" applyFill="1" applyBorder="1" applyAlignment="1" applyProtection="1">
      <alignment horizontal="right" shrinkToFit="1"/>
    </xf>
    <xf numFmtId="4" fontId="3" fillId="0" borderId="13" xfId="0" applyNumberFormat="1" applyFont="1" applyFill="1" applyBorder="1" applyAlignment="1" applyProtection="1">
      <alignment vertical="top"/>
    </xf>
    <xf numFmtId="4" fontId="3" fillId="0" borderId="12" xfId="0" applyNumberFormat="1" applyFont="1" applyFill="1" applyBorder="1" applyAlignment="1" applyProtection="1"/>
    <xf numFmtId="4" fontId="3" fillId="0" borderId="12" xfId="0" applyNumberFormat="1" applyFont="1" applyFill="1" applyBorder="1" applyAlignment="1" applyProtection="1">
      <alignment vertical="top"/>
    </xf>
    <xf numFmtId="4" fontId="3" fillId="0" borderId="14" xfId="61" applyNumberFormat="1" applyFont="1" applyFill="1" applyBorder="1" applyAlignment="1" applyProtection="1">
      <alignment horizontal="right" vertical="top" shrinkToFit="1"/>
    </xf>
    <xf numFmtId="4" fontId="3" fillId="0" borderId="24" xfId="0" applyNumberFormat="1" applyFont="1" applyFill="1" applyBorder="1" applyAlignment="1" applyProtection="1">
      <alignment horizontal="center" vertical="top" shrinkToFit="1"/>
    </xf>
    <xf numFmtId="4" fontId="3" fillId="0" borderId="38" xfId="0" applyNumberFormat="1" applyFont="1" applyFill="1" applyBorder="1" applyAlignment="1" applyProtection="1">
      <alignment horizontal="center" vertical="top" shrinkToFit="1"/>
    </xf>
    <xf numFmtId="4" fontId="3" fillId="0" borderId="13" xfId="0" applyNumberFormat="1" applyFont="1" applyFill="1" applyBorder="1" applyAlignment="1" applyProtection="1"/>
    <xf numFmtId="4" fontId="3" fillId="0" borderId="12" xfId="0" applyNumberFormat="1" applyFont="1" applyFill="1" applyBorder="1" applyAlignment="1" applyProtection="1">
      <alignment horizontal="right" vertical="top"/>
    </xf>
    <xf numFmtId="4" fontId="3" fillId="0" borderId="13" xfId="0" applyNumberFormat="1" applyFont="1" applyFill="1" applyBorder="1" applyAlignment="1" applyProtection="1">
      <alignment horizontal="right" vertical="top"/>
    </xf>
    <xf numFmtId="4" fontId="3" fillId="0" borderId="0" xfId="53" applyNumberFormat="1" applyFont="1" applyFill="1" applyBorder="1" applyAlignment="1" applyProtection="1">
      <alignment horizontal="right" shrinkToFit="1"/>
    </xf>
    <xf numFmtId="4" fontId="3" fillId="0" borderId="24" xfId="53" applyNumberFormat="1" applyFont="1" applyFill="1" applyBorder="1" applyAlignment="1" applyProtection="1">
      <alignment horizontal="right" shrinkToFit="1"/>
    </xf>
    <xf numFmtId="4" fontId="3" fillId="0" borderId="14" xfId="0" applyNumberFormat="1" applyFont="1" applyFill="1" applyBorder="1" applyAlignment="1" applyProtection="1"/>
    <xf numFmtId="4" fontId="3" fillId="0" borderId="14" xfId="57" applyNumberFormat="1" applyFont="1" applyFill="1" applyBorder="1" applyAlignment="1" applyProtection="1">
      <alignment horizontal="right" vertical="top" shrinkToFit="1"/>
    </xf>
    <xf numFmtId="4" fontId="3" fillId="0" borderId="16" xfId="57" applyNumberFormat="1" applyFont="1" applyFill="1" applyBorder="1" applyAlignment="1" applyProtection="1">
      <alignment horizontal="right" vertical="top" shrinkToFit="1"/>
    </xf>
    <xf numFmtId="4" fontId="3" fillId="0" borderId="38" xfId="57" applyNumberFormat="1" applyFont="1" applyFill="1" applyBorder="1" applyAlignment="1" applyProtection="1">
      <alignment horizontal="right" vertical="top" shrinkToFit="1"/>
    </xf>
    <xf numFmtId="4" fontId="2" fillId="0" borderId="14" xfId="0" applyNumberFormat="1" applyFont="1" applyFill="1" applyBorder="1" applyAlignment="1" applyProtection="1">
      <alignment vertical="top"/>
    </xf>
    <xf numFmtId="4" fontId="3" fillId="0" borderId="14" xfId="0" applyNumberFormat="1" applyFont="1" applyFill="1" applyBorder="1" applyAlignment="1" applyProtection="1">
      <alignment vertical="top"/>
    </xf>
    <xf numFmtId="4" fontId="3" fillId="0" borderId="16" xfId="0" applyNumberFormat="1" applyFont="1" applyFill="1" applyBorder="1" applyAlignment="1" applyProtection="1">
      <alignment vertical="top"/>
    </xf>
    <xf numFmtId="0" fontId="3" fillId="0" borderId="16" xfId="88" applyFont="1" applyBorder="1" applyAlignment="1" applyProtection="1">
      <alignment horizontal="center"/>
    </xf>
    <xf numFmtId="0" fontId="3" fillId="0" borderId="16" xfId="88" applyFont="1" applyBorder="1" applyProtection="1"/>
    <xf numFmtId="4" fontId="3" fillId="0" borderId="40" xfId="53" applyNumberFormat="1" applyFont="1" applyFill="1" applyBorder="1" applyAlignment="1" applyProtection="1">
      <alignment horizontal="right" shrinkToFit="1"/>
    </xf>
    <xf numFmtId="4" fontId="3" fillId="0" borderId="41" xfId="53" applyNumberFormat="1" applyFont="1" applyFill="1" applyBorder="1" applyAlignment="1" applyProtection="1">
      <alignment horizontal="right" shrinkToFit="1"/>
    </xf>
    <xf numFmtId="4" fontId="3" fillId="0" borderId="9" xfId="53" applyNumberFormat="1" applyFont="1" applyFill="1" applyBorder="1" applyAlignment="1" applyProtection="1">
      <alignment horizontal="right" shrinkToFit="1"/>
    </xf>
    <xf numFmtId="4" fontId="3" fillId="0" borderId="43" xfId="53" applyNumberFormat="1" applyFont="1" applyFill="1" applyBorder="1" applyAlignment="1" applyProtection="1">
      <alignment horizontal="right" shrinkToFit="1"/>
    </xf>
    <xf numFmtId="4" fontId="2" fillId="30" borderId="29" xfId="88" applyNumberFormat="1" applyFont="1" applyFill="1" applyBorder="1" applyAlignment="1" applyProtection="1">
      <alignment horizontal="right"/>
    </xf>
    <xf numFmtId="4" fontId="2" fillId="0" borderId="30" xfId="53" applyNumberFormat="1" applyFont="1" applyFill="1" applyBorder="1" applyAlignment="1" applyProtection="1">
      <alignment horizontal="right" shrinkToFit="1"/>
    </xf>
    <xf numFmtId="4" fontId="3" fillId="0" borderId="48" xfId="88" applyNumberFormat="1" applyFont="1" applyFill="1" applyBorder="1" applyAlignment="1" applyProtection="1">
      <alignment horizontal="right" shrinkToFit="1"/>
    </xf>
    <xf numFmtId="4" fontId="3" fillId="0" borderId="49" xfId="88" applyNumberFormat="1" applyFont="1" applyFill="1" applyBorder="1" applyAlignment="1" applyProtection="1">
      <alignment horizontal="right" shrinkToFit="1"/>
    </xf>
    <xf numFmtId="4" fontId="3" fillId="0" borderId="14" xfId="53" applyNumberFormat="1" applyFont="1" applyFill="1" applyBorder="1" applyAlignment="1" applyProtection="1">
      <alignment horizontal="right" vertical="top" wrapText="1" shrinkToFit="1"/>
    </xf>
    <xf numFmtId="4" fontId="3" fillId="0" borderId="45" xfId="53" applyNumberFormat="1" applyFont="1" applyFill="1" applyBorder="1" applyAlignment="1" applyProtection="1">
      <alignment horizontal="right" shrinkToFit="1"/>
    </xf>
    <xf numFmtId="4" fontId="3" fillId="0" borderId="46" xfId="53" applyNumberFormat="1" applyFont="1" applyFill="1" applyBorder="1" applyAlignment="1" applyProtection="1">
      <alignment horizontal="right" shrinkToFit="1"/>
    </xf>
    <xf numFmtId="4" fontId="2" fillId="0" borderId="29" xfId="88" applyNumberFormat="1" applyFont="1" applyFill="1" applyBorder="1" applyAlignment="1" applyProtection="1">
      <alignment horizontal="right"/>
    </xf>
    <xf numFmtId="4" fontId="2" fillId="0" borderId="30" xfId="53" applyNumberFormat="1" applyFont="1" applyFill="1" applyBorder="1" applyAlignment="1" applyProtection="1">
      <alignment horizontal="right" vertical="center" shrinkToFit="1"/>
    </xf>
    <xf numFmtId="4" fontId="3" fillId="0" borderId="14" xfId="0" applyNumberFormat="1" applyFont="1" applyFill="1" applyBorder="1" applyAlignment="1" applyProtection="1">
      <alignment horizontal="right" vertical="top"/>
    </xf>
    <xf numFmtId="4" fontId="2" fillId="0" borderId="21" xfId="88" applyNumberFormat="1" applyFont="1" applyFill="1" applyBorder="1" applyAlignment="1" applyProtection="1">
      <alignment horizontal="right" shrinkToFit="1"/>
    </xf>
    <xf numFmtId="4" fontId="2" fillId="0" borderId="22" xfId="88" applyNumberFormat="1" applyFont="1" applyFill="1" applyBorder="1" applyAlignment="1" applyProtection="1">
      <alignment horizontal="right" shrinkToFit="1"/>
    </xf>
    <xf numFmtId="4" fontId="3" fillId="0" borderId="50" xfId="0" applyNumberFormat="1" applyFont="1" applyFill="1" applyBorder="1" applyAlignment="1" applyProtection="1">
      <alignment vertical="center"/>
    </xf>
    <xf numFmtId="4" fontId="2" fillId="0" borderId="68" xfId="0" applyNumberFormat="1" applyFont="1" applyFill="1" applyBorder="1" applyAlignment="1" applyProtection="1"/>
    <xf numFmtId="4" fontId="3" fillId="0" borderId="85" xfId="0" applyNumberFormat="1" applyFont="1" applyFill="1" applyBorder="1" applyAlignment="1" applyProtection="1">
      <alignment vertical="center"/>
    </xf>
    <xf numFmtId="4" fontId="2" fillId="25" borderId="14" xfId="88" applyNumberFormat="1" applyFont="1" applyFill="1" applyBorder="1" applyAlignment="1" applyProtection="1">
      <alignment horizontal="right" shrinkToFit="1"/>
    </xf>
    <xf numFmtId="4" fontId="3" fillId="0" borderId="26" xfId="53" applyNumberFormat="1" applyFont="1" applyFill="1" applyBorder="1" applyAlignment="1" applyProtection="1">
      <alignment horizontal="right" shrinkToFit="1"/>
    </xf>
    <xf numFmtId="4" fontId="3" fillId="0" borderId="27" xfId="53" applyNumberFormat="1" applyFont="1" applyFill="1" applyBorder="1" applyAlignment="1" applyProtection="1">
      <alignment horizontal="right" shrinkToFit="1"/>
    </xf>
    <xf numFmtId="4" fontId="34" fillId="0" borderId="29" xfId="53" applyNumberFormat="1" applyFont="1" applyFill="1" applyBorder="1" applyAlignment="1" applyProtection="1">
      <alignment horizontal="right" shrinkToFit="1"/>
    </xf>
    <xf numFmtId="4" fontId="3" fillId="0" borderId="54" xfId="88" applyNumberFormat="1" applyFont="1" applyFill="1" applyBorder="1" applyAlignment="1" applyProtection="1">
      <alignment horizontal="right" vertical="top" shrinkToFit="1"/>
    </xf>
    <xf numFmtId="4" fontId="3" fillId="0" borderId="34" xfId="53" applyNumberFormat="1" applyFont="1" applyFill="1" applyBorder="1" applyAlignment="1" applyProtection="1">
      <alignment horizontal="right" vertical="top" shrinkToFit="1"/>
    </xf>
    <xf numFmtId="4" fontId="3" fillId="0" borderId="35" xfId="53" applyNumberFormat="1" applyFont="1" applyFill="1" applyBorder="1" applyAlignment="1" applyProtection="1">
      <alignment horizontal="right" vertical="top" shrinkToFit="1"/>
    </xf>
    <xf numFmtId="4" fontId="2" fillId="0" borderId="0" xfId="88" applyNumberFormat="1" applyFont="1" applyFill="1" applyBorder="1" applyAlignment="1" applyProtection="1">
      <alignment horizontal="right" vertical="center" shrinkToFit="1"/>
    </xf>
    <xf numFmtId="4" fontId="2" fillId="0" borderId="24" xfId="88" applyNumberFormat="1" applyFont="1" applyFill="1" applyBorder="1" applyAlignment="1" applyProtection="1">
      <alignment horizontal="right" vertical="center" shrinkToFit="1"/>
    </xf>
    <xf numFmtId="4" fontId="3" fillId="0" borderId="12" xfId="53" applyNumberFormat="1" applyFont="1" applyFill="1" applyBorder="1" applyAlignment="1" applyProtection="1">
      <alignment horizontal="right" shrinkToFit="1"/>
    </xf>
    <xf numFmtId="4" fontId="3" fillId="0" borderId="14" xfId="53" applyNumberFormat="1" applyFont="1" applyFill="1" applyBorder="1" applyAlignment="1" applyProtection="1">
      <alignment horizontal="right" shrinkToFit="1"/>
    </xf>
    <xf numFmtId="4" fontId="3" fillId="0" borderId="16" xfId="53" applyNumberFormat="1" applyFont="1" applyFill="1" applyBorder="1" applyAlignment="1" applyProtection="1">
      <alignment horizontal="right" shrinkToFit="1"/>
    </xf>
    <xf numFmtId="4" fontId="3" fillId="0" borderId="13" xfId="53" applyNumberFormat="1" applyFont="1" applyFill="1" applyBorder="1" applyAlignment="1" applyProtection="1">
      <alignment horizontal="right" shrinkToFit="1"/>
    </xf>
    <xf numFmtId="4" fontId="2" fillId="0" borderId="22" xfId="88" applyNumberFormat="1" applyFont="1" applyFill="1" applyBorder="1" applyAlignment="1" applyProtection="1">
      <alignment horizontal="right" vertical="center" shrinkToFit="1"/>
    </xf>
    <xf numFmtId="4" fontId="2" fillId="0" borderId="35" xfId="53" applyNumberFormat="1" applyFont="1" applyFill="1" applyBorder="1" applyAlignment="1" applyProtection="1">
      <alignment horizontal="right" vertical="top" shrinkToFit="1"/>
    </xf>
    <xf numFmtId="4" fontId="2" fillId="0" borderId="52" xfId="88" applyNumberFormat="1" applyFont="1" applyFill="1" applyBorder="1" applyAlignment="1" applyProtection="1">
      <alignment horizontal="right" vertical="center" shrinkToFit="1"/>
    </xf>
    <xf numFmtId="4" fontId="3" fillId="0" borderId="13" xfId="88" applyNumberFormat="1" applyFont="1" applyFill="1" applyBorder="1" applyAlignment="1" applyProtection="1">
      <alignment horizontal="right" vertical="top" shrinkToFit="1"/>
    </xf>
    <xf numFmtId="4" fontId="3" fillId="0" borderId="55" xfId="88" applyNumberFormat="1" applyFont="1" applyFill="1" applyBorder="1" applyAlignment="1" applyProtection="1">
      <alignment horizontal="right" vertical="top" shrinkToFit="1"/>
    </xf>
    <xf numFmtId="4" fontId="2" fillId="0" borderId="16" xfId="53" applyNumberFormat="1" applyFont="1" applyFill="1" applyBorder="1" applyAlignment="1" applyProtection="1">
      <alignment horizontal="right" vertical="top" shrinkToFit="1"/>
    </xf>
    <xf numFmtId="4" fontId="3" fillId="0" borderId="48" xfId="88" applyNumberFormat="1" applyFont="1" applyFill="1" applyBorder="1" applyAlignment="1" applyProtection="1">
      <alignment horizontal="right" vertical="top" shrinkToFit="1"/>
    </xf>
    <xf numFmtId="4" fontId="3" fillId="0" borderId="49" xfId="88" applyNumberFormat="1" applyFont="1" applyFill="1" applyBorder="1" applyAlignment="1" applyProtection="1">
      <alignment horizontal="right" vertical="top" shrinkToFit="1"/>
    </xf>
    <xf numFmtId="4" fontId="3" fillId="0" borderId="12" xfId="108" applyNumberFormat="1" applyFont="1" applyFill="1" applyBorder="1" applyAlignment="1" applyProtection="1">
      <alignment vertical="top" shrinkToFit="1"/>
    </xf>
    <xf numFmtId="4" fontId="29" fillId="0" borderId="14" xfId="51" applyNumberFormat="1" applyFont="1" applyFill="1" applyBorder="1" applyAlignment="1" applyProtection="1">
      <alignment horizontal="right" vertical="top" shrinkToFit="1"/>
    </xf>
    <xf numFmtId="4" fontId="29" fillId="0" borderId="14" xfId="0" applyNumberFormat="1" applyFont="1" applyFill="1" applyBorder="1" applyAlignment="1" applyProtection="1">
      <alignment horizontal="right" vertical="top" shrinkToFit="1"/>
    </xf>
    <xf numFmtId="4" fontId="3" fillId="0" borderId="13" xfId="108" applyNumberFormat="1" applyFont="1" applyFill="1" applyBorder="1" applyAlignment="1" applyProtection="1">
      <alignment vertical="top" shrinkToFit="1"/>
    </xf>
    <xf numFmtId="4" fontId="3" fillId="0" borderId="12" xfId="53" applyNumberFormat="1" applyFont="1" applyFill="1" applyBorder="1" applyAlignment="1" applyProtection="1">
      <alignment vertical="top" shrinkToFit="1"/>
    </xf>
    <xf numFmtId="4" fontId="3" fillId="0" borderId="13" xfId="53" applyNumberFormat="1" applyFont="1" applyFill="1" applyBorder="1" applyAlignment="1" applyProtection="1">
      <alignment vertical="top" shrinkToFit="1"/>
    </xf>
    <xf numFmtId="4" fontId="3" fillId="0" borderId="12" xfId="61" applyNumberFormat="1" applyFont="1" applyFill="1" applyBorder="1" applyAlignment="1" applyProtection="1">
      <alignment vertical="top" shrinkToFit="1"/>
    </xf>
    <xf numFmtId="4" fontId="2" fillId="0" borderId="68" xfId="88" applyNumberFormat="1" applyFont="1" applyBorder="1" applyAlignment="1" applyProtection="1">
      <alignment vertical="top" shrinkToFit="1"/>
    </xf>
    <xf numFmtId="4" fontId="2" fillId="0" borderId="62" xfId="53" applyNumberFormat="1" applyFont="1" applyFill="1" applyBorder="1" applyAlignment="1" applyProtection="1">
      <alignment vertical="top" shrinkToFit="1"/>
    </xf>
    <xf numFmtId="4" fontId="3" fillId="0" borderId="13" xfId="0" applyNumberFormat="1" applyFont="1" applyBorder="1" applyAlignment="1" applyProtection="1">
      <alignment horizontal="right" vertical="top" wrapText="1"/>
    </xf>
    <xf numFmtId="4" fontId="3" fillId="0" borderId="55" xfId="0" applyNumberFormat="1" applyFont="1" applyFill="1" applyBorder="1" applyAlignment="1" applyProtection="1">
      <alignment horizontal="right" vertical="top" wrapText="1"/>
    </xf>
    <xf numFmtId="4" fontId="3" fillId="0" borderId="13" xfId="88" applyNumberFormat="1" applyFont="1" applyFill="1" applyBorder="1" applyAlignment="1" applyProtection="1">
      <alignment horizontal="right" vertical="center" shrinkToFit="1"/>
    </xf>
    <xf numFmtId="4" fontId="3" fillId="0" borderId="12" xfId="88" applyNumberFormat="1" applyFont="1" applyFill="1" applyBorder="1" applyAlignment="1" applyProtection="1">
      <alignment horizontal="right" vertical="top" shrinkToFit="1"/>
    </xf>
    <xf numFmtId="4" fontId="3" fillId="0" borderId="0" xfId="137" applyNumberFormat="1" applyFont="1" applyBorder="1" applyAlignment="1" applyProtection="1">
      <alignment horizontal="right" vertical="center" wrapText="1"/>
    </xf>
    <xf numFmtId="4" fontId="3" fillId="0" borderId="0" xfId="0" applyNumberFormat="1" applyFont="1" applyBorder="1" applyAlignment="1" applyProtection="1">
      <alignment horizontal="right" vertical="top" wrapText="1"/>
    </xf>
    <xf numFmtId="4" fontId="3" fillId="0" borderId="0" xfId="0" applyNumberFormat="1" applyFont="1" applyBorder="1" applyAlignment="1" applyProtection="1">
      <alignment horizontal="right" wrapText="1"/>
    </xf>
    <xf numFmtId="4" fontId="3" fillId="0" borderId="0" xfId="0" applyNumberFormat="1" applyFont="1" applyBorder="1" applyAlignment="1" applyProtection="1">
      <alignment horizontal="right" vertical="center"/>
    </xf>
    <xf numFmtId="4" fontId="3" fillId="0" borderId="14" xfId="0" applyNumberFormat="1" applyFont="1" applyBorder="1" applyAlignment="1" applyProtection="1">
      <alignment horizontal="right" vertical="center"/>
    </xf>
    <xf numFmtId="4" fontId="3" fillId="0" borderId="24" xfId="53" applyNumberFormat="1" applyFont="1" applyFill="1" applyBorder="1" applyAlignment="1" applyProtection="1">
      <alignment horizontal="right" vertical="top" shrinkToFit="1"/>
    </xf>
    <xf numFmtId="4" fontId="3" fillId="0" borderId="40" xfId="137" applyNumberFormat="1" applyFont="1" applyBorder="1" applyAlignment="1" applyProtection="1">
      <alignment horizontal="right" vertical="center" wrapText="1"/>
    </xf>
    <xf numFmtId="4" fontId="3" fillId="0" borderId="59" xfId="53" applyNumberFormat="1" applyFont="1" applyFill="1" applyBorder="1" applyAlignment="1" applyProtection="1">
      <alignment horizontal="right" vertical="top" shrinkToFit="1"/>
    </xf>
    <xf numFmtId="4" fontId="3" fillId="0" borderId="45" xfId="137" applyNumberFormat="1" applyFont="1" applyBorder="1" applyAlignment="1" applyProtection="1">
      <alignment horizontal="right" vertical="center" wrapText="1"/>
    </xf>
    <xf numFmtId="4" fontId="3" fillId="0" borderId="60" xfId="53" applyNumberFormat="1" applyFont="1" applyFill="1" applyBorder="1" applyAlignment="1" applyProtection="1">
      <alignment horizontal="right" vertical="top" shrinkToFit="1"/>
    </xf>
    <xf numFmtId="4" fontId="3" fillId="26" borderId="0" xfId="0" applyNumberFormat="1" applyFont="1" applyFill="1" applyBorder="1" applyAlignment="1" applyProtection="1">
      <alignment horizontal="right" wrapText="1"/>
    </xf>
    <xf numFmtId="4" fontId="3" fillId="26" borderId="14" xfId="53" applyNumberFormat="1" applyFont="1" applyFill="1" applyBorder="1" applyAlignment="1" applyProtection="1">
      <alignment horizontal="right" vertical="top" shrinkToFit="1"/>
    </xf>
    <xf numFmtId="4" fontId="3" fillId="26" borderId="0" xfId="0" applyNumberFormat="1" applyFont="1" applyFill="1" applyBorder="1" applyAlignment="1" applyProtection="1">
      <alignment horizontal="right"/>
    </xf>
    <xf numFmtId="4" fontId="3" fillId="0" borderId="0" xfId="0" applyNumberFormat="1" applyFont="1" applyBorder="1" applyAlignment="1" applyProtection="1">
      <alignment horizontal="right"/>
    </xf>
    <xf numFmtId="4" fontId="3" fillId="0" borderId="37" xfId="53" applyNumberFormat="1" applyFont="1" applyFill="1" applyBorder="1" applyAlignment="1" applyProtection="1">
      <alignment horizontal="right" vertical="top" shrinkToFit="1"/>
    </xf>
    <xf numFmtId="4" fontId="2" fillId="0" borderId="68" xfId="88" applyNumberFormat="1" applyFont="1" applyFill="1" applyBorder="1" applyAlignment="1" applyProtection="1">
      <alignment horizontal="right" vertical="center" shrinkToFit="1"/>
    </xf>
    <xf numFmtId="4" fontId="3" fillId="0" borderId="12" xfId="88" applyNumberFormat="1" applyFont="1" applyBorder="1" applyAlignment="1" applyProtection="1">
      <alignment horizontal="right" vertical="top"/>
    </xf>
    <xf numFmtId="4" fontId="3" fillId="0" borderId="16" xfId="88" applyNumberFormat="1" applyFont="1" applyBorder="1" applyAlignment="1" applyProtection="1">
      <alignment horizontal="right" vertical="top"/>
    </xf>
    <xf numFmtId="4" fontId="3" fillId="0" borderId="21" xfId="53" applyNumberFormat="1" applyFont="1" applyFill="1" applyBorder="1" applyAlignment="1" applyProtection="1">
      <alignment horizontal="right" shrinkToFit="1"/>
    </xf>
    <xf numFmtId="4" fontId="3" fillId="0" borderId="22" xfId="53" applyNumberFormat="1" applyFont="1" applyFill="1" applyBorder="1" applyAlignment="1" applyProtection="1">
      <alignment horizontal="right" shrinkToFit="1"/>
    </xf>
    <xf numFmtId="4" fontId="2" fillId="0" borderId="62" xfId="88" applyNumberFormat="1" applyFont="1" applyFill="1" applyBorder="1" applyAlignment="1" applyProtection="1">
      <alignment vertical="top" shrinkToFit="1"/>
    </xf>
    <xf numFmtId="4" fontId="3" fillId="0" borderId="12" xfId="88" applyNumberFormat="1" applyFont="1" applyFill="1" applyBorder="1" applyAlignment="1" applyProtection="1">
      <alignment vertical="top" shrinkToFit="1"/>
    </xf>
    <xf numFmtId="4" fontId="3" fillId="0" borderId="13" xfId="88" applyNumberFormat="1" applyFont="1" applyFill="1" applyBorder="1" applyAlignment="1" applyProtection="1">
      <alignment vertical="top" shrinkToFit="1"/>
    </xf>
    <xf numFmtId="4" fontId="3" fillId="0" borderId="16" xfId="53" applyNumberFormat="1" applyFont="1" applyFill="1" applyBorder="1" applyAlignment="1" applyProtection="1">
      <alignment vertical="top" shrinkToFit="1"/>
    </xf>
    <xf numFmtId="4" fontId="3" fillId="0" borderId="14" xfId="53" applyNumberFormat="1" applyFont="1" applyFill="1" applyBorder="1" applyAlignment="1" applyProtection="1">
      <alignment vertical="top" shrinkToFit="1"/>
    </xf>
    <xf numFmtId="4" fontId="3" fillId="0" borderId="14" xfId="88" applyNumberFormat="1" applyFont="1" applyFill="1" applyBorder="1" applyAlignment="1" applyProtection="1">
      <alignment vertical="top" shrinkToFit="1"/>
    </xf>
    <xf numFmtId="4" fontId="3" fillId="0" borderId="16" xfId="88" applyNumberFormat="1" applyFont="1" applyBorder="1" applyAlignment="1" applyProtection="1">
      <alignment vertical="top"/>
    </xf>
    <xf numFmtId="4" fontId="3" fillId="0" borderId="14" xfId="88" applyNumberFormat="1" applyFont="1" applyBorder="1" applyAlignment="1" applyProtection="1">
      <alignment horizontal="right" vertical="top"/>
    </xf>
    <xf numFmtId="4" fontId="3" fillId="0" borderId="14" xfId="88" applyNumberFormat="1" applyFont="1" applyBorder="1" applyAlignment="1" applyProtection="1">
      <alignment vertical="top"/>
    </xf>
    <xf numFmtId="4" fontId="3" fillId="32" borderId="12" xfId="108" applyNumberFormat="1" applyFont="1" applyFill="1" applyBorder="1" applyAlignment="1" applyProtection="1">
      <alignment vertical="top" shrinkToFit="1"/>
    </xf>
    <xf numFmtId="4" fontId="3" fillId="0" borderId="16" xfId="108" applyNumberFormat="1" applyFont="1" applyFill="1" applyBorder="1" applyAlignment="1" applyProtection="1">
      <alignment vertical="top" shrinkToFit="1"/>
    </xf>
    <xf numFmtId="4" fontId="3" fillId="0" borderId="14" xfId="108" applyNumberFormat="1" applyFont="1" applyFill="1" applyBorder="1" applyAlignment="1" applyProtection="1">
      <alignment vertical="top" shrinkToFit="1"/>
    </xf>
    <xf numFmtId="4" fontId="3" fillId="32" borderId="12" xfId="88" applyNumberFormat="1" applyFont="1" applyFill="1" applyBorder="1" applyAlignment="1" applyProtection="1">
      <alignment vertical="top"/>
    </xf>
    <xf numFmtId="4" fontId="3" fillId="32" borderId="14" xfId="88" applyNumberFormat="1" applyFont="1" applyFill="1" applyBorder="1" applyAlignment="1" applyProtection="1">
      <alignment horizontal="right" vertical="top"/>
    </xf>
    <xf numFmtId="4" fontId="3" fillId="32" borderId="14" xfId="53" applyNumberFormat="1" applyFont="1" applyFill="1" applyBorder="1" applyAlignment="1" applyProtection="1">
      <alignment vertical="top" shrinkToFit="1"/>
    </xf>
    <xf numFmtId="4" fontId="3" fillId="32" borderId="16" xfId="53" applyNumberFormat="1" applyFont="1" applyFill="1" applyBorder="1" applyAlignment="1" applyProtection="1">
      <alignment horizontal="right" vertical="top" shrinkToFit="1"/>
    </xf>
    <xf numFmtId="4" fontId="3" fillId="32" borderId="16" xfId="53" applyNumberFormat="1" applyFont="1" applyFill="1" applyBorder="1" applyAlignment="1" applyProtection="1">
      <alignment vertical="top" shrinkToFit="1"/>
    </xf>
    <xf numFmtId="4" fontId="3" fillId="32" borderId="13" xfId="108" applyNumberFormat="1" applyFont="1" applyFill="1" applyBorder="1" applyAlignment="1" applyProtection="1">
      <alignment vertical="top" shrinkToFit="1"/>
    </xf>
    <xf numFmtId="4" fontId="3" fillId="26" borderId="16" xfId="51" applyNumberFormat="1" applyFont="1" applyFill="1" applyBorder="1" applyAlignment="1" applyProtection="1">
      <alignment horizontal="right" vertical="top" shrinkToFit="1"/>
    </xf>
    <xf numFmtId="4" fontId="3" fillId="26" borderId="16" xfId="0" applyNumberFormat="1" applyFont="1" applyFill="1" applyBorder="1" applyAlignment="1" applyProtection="1">
      <alignment horizontal="right" vertical="top" shrinkToFit="1"/>
    </xf>
    <xf numFmtId="4" fontId="3" fillId="0" borderId="12" xfId="88" applyNumberFormat="1" applyFont="1" applyFill="1" applyBorder="1" applyAlignment="1" applyProtection="1">
      <alignment horizontal="right" vertical="top"/>
    </xf>
    <xf numFmtId="4" fontId="3" fillId="32" borderId="35" xfId="108" applyNumberFormat="1" applyFont="1" applyFill="1" applyBorder="1" applyAlignment="1" applyProtection="1">
      <alignment vertical="top" shrinkToFit="1"/>
    </xf>
    <xf numFmtId="4" fontId="3" fillId="0" borderId="62" xfId="88" applyNumberFormat="1" applyFont="1" applyFill="1" applyBorder="1" applyAlignment="1" applyProtection="1">
      <alignment vertical="top" shrinkToFit="1"/>
    </xf>
    <xf numFmtId="4" fontId="3" fillId="26" borderId="12" xfId="88" applyNumberFormat="1" applyFont="1" applyFill="1" applyBorder="1" applyAlignment="1" applyProtection="1">
      <alignment horizontal="right" vertical="top"/>
    </xf>
    <xf numFmtId="4" fontId="3" fillId="26" borderId="14" xfId="88" applyNumberFormat="1" applyFont="1" applyFill="1" applyBorder="1" applyAlignment="1" applyProtection="1">
      <alignment horizontal="right" vertical="top"/>
    </xf>
    <xf numFmtId="4" fontId="3" fillId="26" borderId="16" xfId="53" applyNumberFormat="1" applyFont="1" applyFill="1" applyBorder="1" applyAlignment="1" applyProtection="1">
      <alignment horizontal="right" vertical="top" shrinkToFit="1"/>
    </xf>
    <xf numFmtId="4" fontId="3" fillId="26" borderId="12" xfId="0" applyNumberFormat="1" applyFont="1" applyFill="1" applyBorder="1" applyAlignment="1" applyProtection="1">
      <alignment horizontal="right" vertical="top" shrinkToFit="1"/>
    </xf>
    <xf numFmtId="4" fontId="2" fillId="0" borderId="55" xfId="88" applyNumberFormat="1" applyFont="1" applyFill="1" applyBorder="1" applyAlignment="1" applyProtection="1">
      <alignment horizontal="right" vertical="top" shrinkToFit="1"/>
    </xf>
    <xf numFmtId="4" fontId="2" fillId="0" borderId="55" xfId="88" applyNumberFormat="1" applyFont="1" applyFill="1" applyBorder="1" applyAlignment="1" applyProtection="1">
      <alignment vertical="top" shrinkToFit="1"/>
    </xf>
    <xf numFmtId="4" fontId="3" fillId="26" borderId="13" xfId="53" applyNumberFormat="1" applyFont="1" applyFill="1" applyBorder="1" applyAlignment="1" applyProtection="1">
      <alignment horizontal="right" vertical="top" shrinkToFit="1"/>
    </xf>
    <xf numFmtId="4" fontId="3" fillId="26" borderId="13" xfId="88" applyNumberFormat="1" applyFont="1" applyFill="1" applyBorder="1" applyAlignment="1" applyProtection="1">
      <alignment horizontal="right" vertical="top" shrinkToFit="1"/>
    </xf>
    <xf numFmtId="4" fontId="3" fillId="26" borderId="12" xfId="53" applyNumberFormat="1" applyFont="1" applyFill="1" applyBorder="1" applyAlignment="1" applyProtection="1">
      <alignment horizontal="right" vertical="top" shrinkToFit="1"/>
    </xf>
    <xf numFmtId="4" fontId="3" fillId="26" borderId="13" xfId="88" applyNumberFormat="1" applyFont="1" applyFill="1" applyBorder="1" applyAlignment="1" applyProtection="1">
      <alignment horizontal="right" vertical="center" shrinkToFit="1"/>
    </xf>
    <xf numFmtId="4" fontId="3" fillId="32" borderId="13" xfId="53" applyNumberFormat="1" applyFont="1" applyFill="1" applyBorder="1" applyAlignment="1" applyProtection="1">
      <alignment horizontal="right" vertical="top" shrinkToFit="1"/>
    </xf>
    <xf numFmtId="4" fontId="3" fillId="32" borderId="12" xfId="88" applyNumberFormat="1" applyFont="1" applyFill="1" applyBorder="1" applyAlignment="1" applyProtection="1">
      <alignment horizontal="right" vertical="top"/>
    </xf>
    <xf numFmtId="4" fontId="3" fillId="32" borderId="14" xfId="53" applyNumberFormat="1" applyFont="1" applyFill="1" applyBorder="1" applyAlignment="1" applyProtection="1">
      <alignment horizontal="right" vertical="top" shrinkToFit="1"/>
    </xf>
    <xf numFmtId="4" fontId="3" fillId="32" borderId="12" xfId="53" applyNumberFormat="1" applyFont="1" applyFill="1" applyBorder="1" applyAlignment="1" applyProtection="1">
      <alignment horizontal="right" vertical="top" shrinkToFit="1"/>
    </xf>
    <xf numFmtId="4" fontId="3" fillId="26" borderId="13" xfId="0" applyNumberFormat="1" applyFont="1" applyFill="1" applyBorder="1" applyAlignment="1" applyProtection="1">
      <alignment horizontal="right" vertical="top" shrinkToFit="1"/>
    </xf>
    <xf numFmtId="4" fontId="3" fillId="26" borderId="14" xfId="0" applyNumberFormat="1" applyFont="1" applyFill="1" applyBorder="1" applyAlignment="1" applyProtection="1">
      <alignment horizontal="right" vertical="top" shrinkToFit="1"/>
    </xf>
    <xf numFmtId="0" fontId="3" fillId="26" borderId="0" xfId="88" applyFont="1" applyFill="1" applyProtection="1"/>
    <xf numFmtId="0" fontId="3" fillId="26" borderId="13" xfId="88" applyFont="1" applyFill="1" applyBorder="1" applyProtection="1"/>
    <xf numFmtId="4" fontId="3" fillId="26" borderId="14" xfId="88" applyNumberFormat="1" applyFont="1" applyFill="1" applyBorder="1" applyAlignment="1" applyProtection="1">
      <alignment horizontal="right" vertical="top" shrinkToFit="1"/>
    </xf>
    <xf numFmtId="4" fontId="3" fillId="0" borderId="14" xfId="0" applyNumberFormat="1" applyFont="1" applyBorder="1" applyAlignment="1" applyProtection="1">
      <alignment horizontal="right" vertical="top"/>
    </xf>
    <xf numFmtId="4" fontId="3" fillId="0" borderId="38" xfId="0" applyNumberFormat="1" applyFont="1" applyBorder="1" applyAlignment="1" applyProtection="1">
      <alignment horizontal="right" vertical="top"/>
    </xf>
    <xf numFmtId="4" fontId="3" fillId="0" borderId="19" xfId="0" applyNumberFormat="1" applyFont="1" applyBorder="1" applyAlignment="1" applyProtection="1">
      <alignment horizontal="right" vertical="top"/>
    </xf>
    <xf numFmtId="4" fontId="3" fillId="0" borderId="14" xfId="0" applyNumberFormat="1" applyFont="1" applyBorder="1" applyAlignment="1" applyProtection="1">
      <alignment horizontal="right"/>
    </xf>
    <xf numFmtId="4" fontId="3" fillId="0" borderId="16" xfId="0" applyNumberFormat="1" applyFont="1" applyBorder="1" applyAlignment="1" applyProtection="1">
      <alignment horizontal="right" vertical="top"/>
    </xf>
    <xf numFmtId="4" fontId="3" fillId="0" borderId="37" xfId="0" applyNumberFormat="1" applyFont="1" applyBorder="1" applyAlignment="1" applyProtection="1">
      <alignment horizontal="right" vertical="top"/>
    </xf>
    <xf numFmtId="4" fontId="3" fillId="0" borderId="18" xfId="0" applyNumberFormat="1" applyFont="1" applyBorder="1" applyAlignment="1" applyProtection="1">
      <alignment horizontal="right" vertical="top"/>
    </xf>
    <xf numFmtId="4" fontId="3" fillId="0" borderId="37" xfId="136" applyNumberFormat="1" applyFont="1" applyFill="1" applyBorder="1" applyAlignment="1" applyProtection="1">
      <alignment horizontal="right" vertical="top"/>
    </xf>
    <xf numFmtId="4" fontId="3" fillId="0" borderId="18" xfId="136" applyNumberFormat="1" applyFont="1" applyFill="1" applyBorder="1" applyAlignment="1" applyProtection="1">
      <alignment horizontal="right" vertical="top"/>
    </xf>
    <xf numFmtId="4" fontId="3" fillId="0" borderId="13" xfId="88" applyNumberFormat="1" applyFont="1" applyBorder="1" applyAlignment="1" applyProtection="1">
      <alignment horizontal="right" vertical="top"/>
    </xf>
    <xf numFmtId="4" fontId="3" fillId="0" borderId="24" xfId="88" applyNumberFormat="1" applyFont="1" applyBorder="1" applyAlignment="1" applyProtection="1">
      <alignment horizontal="right" vertical="top"/>
    </xf>
    <xf numFmtId="4" fontId="3" fillId="0" borderId="34" xfId="136" applyNumberFormat="1" applyFont="1" applyFill="1" applyBorder="1" applyAlignment="1" applyProtection="1">
      <alignment horizontal="right" vertical="top"/>
    </xf>
    <xf numFmtId="4" fontId="3" fillId="0" borderId="34" xfId="136" applyNumberFormat="1" applyFont="1" applyBorder="1" applyAlignment="1" applyProtection="1">
      <alignment horizontal="right" vertical="top"/>
    </xf>
    <xf numFmtId="4" fontId="3" fillId="0" borderId="37" xfId="136" applyNumberFormat="1" applyFont="1" applyBorder="1" applyAlignment="1" applyProtection="1">
      <alignment horizontal="right" vertical="top"/>
    </xf>
    <xf numFmtId="4" fontId="3" fillId="32" borderId="12" xfId="53" applyNumberFormat="1" applyFont="1" applyFill="1" applyBorder="1" applyAlignment="1" applyProtection="1">
      <alignment vertical="top" shrinkToFit="1"/>
    </xf>
    <xf numFmtId="4" fontId="3" fillId="32" borderId="12" xfId="88" applyNumberFormat="1" applyFont="1" applyFill="1" applyBorder="1" applyAlignment="1" applyProtection="1">
      <alignment vertical="top" shrinkToFit="1"/>
    </xf>
    <xf numFmtId="4" fontId="3" fillId="32" borderId="14" xfId="51" applyNumberFormat="1" applyFont="1" applyFill="1" applyBorder="1" applyAlignment="1" applyProtection="1">
      <alignment horizontal="right" vertical="top" shrinkToFit="1"/>
    </xf>
    <xf numFmtId="4" fontId="3" fillId="32" borderId="14" xfId="108" applyNumberFormat="1" applyFont="1" applyFill="1" applyBorder="1" applyAlignment="1" applyProtection="1">
      <alignment vertical="top" shrinkToFit="1"/>
    </xf>
    <xf numFmtId="0" fontId="3" fillId="26" borderId="16" xfId="88" applyFont="1" applyFill="1" applyBorder="1" applyProtection="1"/>
    <xf numFmtId="4" fontId="3" fillId="0" borderId="13" xfId="88" applyNumberFormat="1" applyFont="1" applyFill="1" applyBorder="1" applyAlignment="1" applyProtection="1">
      <alignment horizontal="right" shrinkToFit="1"/>
    </xf>
    <xf numFmtId="4" fontId="3" fillId="0" borderId="55" xfId="0" applyNumberFormat="1" applyFont="1" applyFill="1" applyBorder="1" applyAlignment="1" applyProtection="1">
      <alignment horizontal="right" wrapText="1"/>
    </xf>
    <xf numFmtId="4" fontId="3" fillId="0" borderId="14" xfId="108" applyNumberFormat="1" applyFont="1" applyBorder="1" applyAlignment="1" applyProtection="1">
      <alignment horizontal="right" wrapText="1"/>
    </xf>
    <xf numFmtId="4" fontId="3" fillId="0" borderId="14" xfId="108" applyNumberFormat="1" applyFont="1" applyBorder="1" applyAlignment="1" applyProtection="1">
      <alignment wrapText="1"/>
    </xf>
    <xf numFmtId="4" fontId="3" fillId="26" borderId="16" xfId="88" applyNumberFormat="1" applyFont="1" applyFill="1" applyBorder="1" applyAlignment="1" applyProtection="1">
      <alignment horizontal="right" vertical="top" shrinkToFit="1"/>
    </xf>
    <xf numFmtId="4" fontId="3" fillId="32" borderId="16" xfId="108" applyNumberFormat="1" applyFont="1" applyFill="1" applyBorder="1" applyAlignment="1" applyProtection="1">
      <alignment vertical="top" shrinkToFit="1"/>
    </xf>
    <xf numFmtId="4" fontId="3" fillId="32" borderId="14" xfId="88" applyNumberFormat="1" applyFont="1" applyFill="1" applyBorder="1" applyAlignment="1" applyProtection="1">
      <alignment vertical="top" shrinkToFit="1"/>
    </xf>
    <xf numFmtId="4" fontId="3" fillId="26" borderId="13" xfId="51" applyNumberFormat="1" applyFont="1" applyFill="1" applyBorder="1" applyAlignment="1" applyProtection="1">
      <alignment horizontal="right" vertical="top" shrinkToFit="1"/>
    </xf>
    <xf numFmtId="4" fontId="3" fillId="26" borderId="24" xfId="53" applyNumberFormat="1" applyFont="1" applyFill="1" applyBorder="1" applyAlignment="1" applyProtection="1">
      <alignment horizontal="right" vertical="top" shrinkToFit="1"/>
    </xf>
    <xf numFmtId="4" fontId="3" fillId="26" borderId="38" xfId="53" applyNumberFormat="1" applyFont="1" applyFill="1" applyBorder="1" applyAlignment="1" applyProtection="1">
      <alignment horizontal="right" vertical="top" shrinkToFit="1"/>
    </xf>
    <xf numFmtId="4" fontId="3" fillId="26" borderId="19" xfId="53" applyNumberFormat="1" applyFont="1" applyFill="1" applyBorder="1" applyAlignment="1" applyProtection="1">
      <alignment horizontal="right" vertical="top" shrinkToFit="1"/>
    </xf>
    <xf numFmtId="4" fontId="3" fillId="0" borderId="12" xfId="108" applyNumberFormat="1" applyFont="1" applyBorder="1" applyAlignment="1" applyProtection="1">
      <alignment vertical="top"/>
    </xf>
    <xf numFmtId="4" fontId="3" fillId="0" borderId="24" xfId="0" applyNumberFormat="1" applyFont="1" applyBorder="1" applyAlignment="1" applyProtection="1">
      <alignment horizontal="right" vertical="center"/>
    </xf>
    <xf numFmtId="4" fontId="3" fillId="0" borderId="38" xfId="0" applyNumberFormat="1" applyFont="1" applyBorder="1" applyAlignment="1" applyProtection="1">
      <alignment horizontal="right" vertical="center"/>
    </xf>
    <xf numFmtId="4" fontId="3" fillId="0" borderId="19" xfId="0" applyNumberFormat="1" applyFont="1" applyBorder="1" applyAlignment="1" applyProtection="1">
      <alignment horizontal="right" vertical="center"/>
    </xf>
    <xf numFmtId="4" fontId="3" fillId="0" borderId="16" xfId="0" applyNumberFormat="1" applyFont="1" applyBorder="1" applyAlignment="1" applyProtection="1">
      <alignment horizontal="right" vertical="center"/>
    </xf>
    <xf numFmtId="4" fontId="3" fillId="0" borderId="13" xfId="108" applyNumberFormat="1" applyFont="1" applyBorder="1" applyAlignment="1" applyProtection="1">
      <alignment horizontal="right" vertical="top"/>
    </xf>
    <xf numFmtId="4" fontId="3" fillId="0" borderId="13" xfId="108" applyNumberFormat="1" applyFont="1" applyBorder="1" applyAlignment="1" applyProtection="1">
      <alignment vertical="top"/>
    </xf>
    <xf numFmtId="4" fontId="3" fillId="0" borderId="16" xfId="108" applyNumberFormat="1" applyFont="1" applyBorder="1" applyAlignment="1" applyProtection="1">
      <alignment horizontal="right" vertical="top"/>
    </xf>
    <xf numFmtId="4" fontId="3" fillId="0" borderId="16" xfId="108" applyNumberFormat="1" applyFont="1" applyBorder="1" applyAlignment="1" applyProtection="1">
      <alignment vertical="top"/>
    </xf>
    <xf numFmtId="4" fontId="3" fillId="0" borderId="14" xfId="108" applyNumberFormat="1" applyFont="1" applyBorder="1" applyAlignment="1" applyProtection="1">
      <alignment vertical="top"/>
    </xf>
    <xf numFmtId="4" fontId="3" fillId="0" borderId="13" xfId="0" applyNumberFormat="1" applyFont="1" applyBorder="1" applyAlignment="1" applyProtection="1">
      <alignment horizontal="right" vertical="center"/>
    </xf>
    <xf numFmtId="4" fontId="3" fillId="0" borderId="16" xfId="88" applyNumberFormat="1" applyFont="1" applyFill="1" applyBorder="1" applyAlignment="1" applyProtection="1">
      <alignment vertical="top" shrinkToFit="1"/>
    </xf>
    <xf numFmtId="0" fontId="3" fillId="0" borderId="14" xfId="88" applyFont="1" applyBorder="1" applyProtection="1"/>
    <xf numFmtId="4" fontId="29" fillId="0" borderId="14" xfId="53" applyNumberFormat="1" applyFont="1" applyFill="1" applyBorder="1" applyAlignment="1" applyProtection="1">
      <alignment horizontal="right" vertical="top" shrinkToFit="1"/>
    </xf>
    <xf numFmtId="4" fontId="3" fillId="32" borderId="13" xfId="88" applyNumberFormat="1" applyFont="1" applyFill="1" applyBorder="1" applyAlignment="1" applyProtection="1">
      <alignment vertical="top" shrinkToFit="1"/>
    </xf>
    <xf numFmtId="4" fontId="3" fillId="0" borderId="88" xfId="0" applyNumberFormat="1" applyFont="1" applyBorder="1" applyAlignment="1" applyProtection="1">
      <alignment horizontal="right" vertical="top" wrapText="1"/>
    </xf>
    <xf numFmtId="4" fontId="3" fillId="26" borderId="14" xfId="51" applyNumberFormat="1" applyFont="1" applyFill="1" applyBorder="1" applyAlignment="1" applyProtection="1">
      <alignment horizontal="right" vertical="top" shrinkToFit="1"/>
    </xf>
    <xf numFmtId="0" fontId="3" fillId="26" borderId="14" xfId="88" applyFont="1" applyFill="1" applyBorder="1" applyProtection="1"/>
    <xf numFmtId="4" fontId="3" fillId="32" borderId="13" xfId="53" applyNumberFormat="1" applyFont="1" applyFill="1" applyBorder="1" applyAlignment="1" applyProtection="1">
      <alignment vertical="top" shrinkToFit="1"/>
    </xf>
    <xf numFmtId="4" fontId="3" fillId="0" borderId="61" xfId="53" applyNumberFormat="1" applyFont="1" applyFill="1" applyBorder="1" applyAlignment="1" applyProtection="1">
      <alignment horizontal="right" vertical="top" shrinkToFit="1"/>
    </xf>
    <xf numFmtId="4" fontId="3" fillId="0" borderId="36" xfId="53" applyNumberFormat="1" applyFont="1" applyFill="1" applyBorder="1" applyAlignment="1" applyProtection="1">
      <alignment horizontal="right" vertical="top" shrinkToFit="1"/>
    </xf>
    <xf numFmtId="4" fontId="3" fillId="0" borderId="65" xfId="88" applyNumberFormat="1" applyFont="1" applyFill="1" applyBorder="1" applyAlignment="1" applyProtection="1">
      <alignment vertical="top" shrinkToFit="1"/>
    </xf>
    <xf numFmtId="4" fontId="3" fillId="32" borderId="16" xfId="88" applyNumberFormat="1" applyFont="1" applyFill="1" applyBorder="1" applyAlignment="1" applyProtection="1">
      <alignment vertical="top" shrinkToFit="1"/>
    </xf>
    <xf numFmtId="4" fontId="3" fillId="32" borderId="14" xfId="88" applyNumberFormat="1" applyFont="1" applyFill="1" applyBorder="1" applyAlignment="1" applyProtection="1">
      <alignment vertical="top"/>
    </xf>
    <xf numFmtId="0" fontId="3" fillId="26" borderId="12" xfId="88" applyFont="1" applyFill="1" applyBorder="1" applyProtection="1"/>
    <xf numFmtId="4" fontId="3" fillId="26" borderId="55" xfId="88" applyNumberFormat="1" applyFont="1" applyFill="1" applyBorder="1" applyAlignment="1" applyProtection="1">
      <alignment horizontal="right" vertical="top" shrinkToFit="1"/>
    </xf>
    <xf numFmtId="4" fontId="3" fillId="32" borderId="62" xfId="88" applyNumberFormat="1" applyFont="1" applyFill="1" applyBorder="1" applyAlignment="1" applyProtection="1">
      <alignment horizontal="right" vertical="top"/>
    </xf>
    <xf numFmtId="4" fontId="3" fillId="0" borderId="62" xfId="108" applyNumberFormat="1" applyFont="1" applyFill="1" applyBorder="1" applyAlignment="1" applyProtection="1">
      <alignment vertical="top" shrinkToFit="1"/>
    </xf>
    <xf numFmtId="4" fontId="3" fillId="32" borderId="16" xfId="51" applyNumberFormat="1" applyFont="1" applyFill="1" applyBorder="1" applyAlignment="1" applyProtection="1">
      <alignment horizontal="right" vertical="top" shrinkToFit="1"/>
    </xf>
    <xf numFmtId="0" fontId="3" fillId="0" borderId="13" xfId="88" applyFont="1" applyBorder="1" applyProtection="1"/>
    <xf numFmtId="4" fontId="3" fillId="0" borderId="21" xfId="53" applyNumberFormat="1" applyFont="1" applyFill="1" applyBorder="1" applyAlignment="1" applyProtection="1">
      <alignment horizontal="right" vertical="top" shrinkToFit="1"/>
    </xf>
    <xf numFmtId="4" fontId="3" fillId="0" borderId="22" xfId="53" applyNumberFormat="1" applyFont="1" applyFill="1" applyBorder="1" applyAlignment="1" applyProtection="1">
      <alignment horizontal="right" vertical="top" shrinkToFit="1"/>
    </xf>
    <xf numFmtId="4" fontId="3" fillId="0" borderId="0" xfId="88" applyNumberFormat="1" applyFont="1" applyFill="1" applyAlignment="1" applyProtection="1">
      <alignment horizontal="right" vertical="top"/>
    </xf>
    <xf numFmtId="4" fontId="2" fillId="27" borderId="58" xfId="107" applyNumberFormat="1" applyFont="1" applyFill="1" applyBorder="1" applyAlignment="1" applyProtection="1">
      <alignment horizontal="center" vertical="center" wrapText="1"/>
    </xf>
    <xf numFmtId="4" fontId="3" fillId="0" borderId="64" xfId="88" applyNumberFormat="1" applyFont="1" applyFill="1" applyBorder="1" applyAlignment="1" applyProtection="1">
      <alignment horizontal="right" vertical="top" shrinkToFit="1"/>
    </xf>
    <xf numFmtId="4" fontId="2" fillId="25" borderId="19" xfId="88" applyNumberFormat="1" applyFont="1" applyFill="1" applyBorder="1" applyAlignment="1" applyProtection="1">
      <alignment horizontal="right" vertical="center" shrinkToFit="1"/>
    </xf>
    <xf numFmtId="4" fontId="2" fillId="26" borderId="14" xfId="88" applyNumberFormat="1" applyFont="1" applyFill="1" applyBorder="1" applyAlignment="1" applyProtection="1">
      <alignment horizontal="right" vertical="top" shrinkToFit="1"/>
    </xf>
    <xf numFmtId="4" fontId="2" fillId="26" borderId="64" xfId="88" applyNumberFormat="1" applyFont="1" applyFill="1" applyBorder="1" applyAlignment="1" applyProtection="1">
      <alignment horizontal="right" vertical="top" shrinkToFit="1"/>
    </xf>
    <xf numFmtId="4" fontId="2" fillId="0" borderId="14" xfId="88" applyNumberFormat="1" applyFont="1" applyFill="1" applyBorder="1" applyAlignment="1" applyProtection="1">
      <alignment horizontal="right" shrinkToFit="1"/>
    </xf>
    <xf numFmtId="4" fontId="3" fillId="0" borderId="64" xfId="0" applyNumberFormat="1" applyFont="1" applyFill="1" applyBorder="1" applyAlignment="1" applyProtection="1">
      <alignment horizontal="right" vertical="top" shrinkToFit="1"/>
    </xf>
    <xf numFmtId="4" fontId="3" fillId="0" borderId="65" xfId="53" applyNumberFormat="1" applyFont="1" applyFill="1" applyBorder="1" applyAlignment="1" applyProtection="1">
      <alignment horizontal="right" vertical="top" shrinkToFit="1"/>
    </xf>
    <xf numFmtId="4" fontId="3" fillId="0" borderId="64" xfId="53" applyNumberFormat="1" applyFont="1" applyFill="1" applyBorder="1" applyAlignment="1" applyProtection="1">
      <alignment horizontal="right" vertical="top" shrinkToFit="1"/>
    </xf>
    <xf numFmtId="4" fontId="3" fillId="0" borderId="66" xfId="53" applyNumberFormat="1" applyFont="1" applyFill="1" applyBorder="1" applyAlignment="1" applyProtection="1">
      <alignment horizontal="right" vertical="top" shrinkToFit="1"/>
    </xf>
    <xf numFmtId="4" fontId="3" fillId="0" borderId="67" xfId="53" applyNumberFormat="1" applyFont="1" applyFill="1" applyBorder="1" applyAlignment="1" applyProtection="1">
      <alignment horizontal="right" vertical="top" shrinkToFit="1"/>
    </xf>
    <xf numFmtId="4" fontId="3" fillId="0" borderId="66" xfId="88" applyNumberFormat="1" applyFont="1" applyFill="1" applyBorder="1" applyAlignment="1" applyProtection="1">
      <alignment horizontal="right" vertical="top" shrinkToFit="1"/>
    </xf>
    <xf numFmtId="4" fontId="3" fillId="0" borderId="67" xfId="88" applyNumberFormat="1" applyFont="1" applyFill="1" applyBorder="1" applyAlignment="1" applyProtection="1">
      <alignment horizontal="right" vertical="top" shrinkToFit="1"/>
    </xf>
    <xf numFmtId="4" fontId="2" fillId="0" borderId="68" xfId="88" applyNumberFormat="1" applyFont="1" applyFill="1" applyBorder="1" applyAlignment="1" applyProtection="1">
      <alignment horizontal="right" shrinkToFit="1"/>
    </xf>
    <xf numFmtId="4" fontId="3" fillId="0" borderId="77" xfId="53" applyNumberFormat="1" applyFont="1" applyFill="1" applyBorder="1" applyAlignment="1" applyProtection="1">
      <alignment horizontal="right" vertical="top" shrinkToFit="1"/>
    </xf>
    <xf numFmtId="4" fontId="3" fillId="0" borderId="65" xfId="88" applyNumberFormat="1" applyFont="1" applyFill="1" applyBorder="1" applyAlignment="1" applyProtection="1">
      <alignment horizontal="right" vertical="top" shrinkToFit="1"/>
    </xf>
    <xf numFmtId="4" fontId="2" fillId="0" borderId="0" xfId="88" applyNumberFormat="1" applyFont="1" applyBorder="1" applyAlignment="1" applyProtection="1">
      <alignment horizontal="right" vertical="top" shrinkToFit="1"/>
    </xf>
    <xf numFmtId="4" fontId="2" fillId="0" borderId="63" xfId="88" applyNumberFormat="1" applyFont="1" applyBorder="1" applyAlignment="1" applyProtection="1">
      <alignment horizontal="right" vertical="top" shrinkToFit="1"/>
    </xf>
    <xf numFmtId="4" fontId="2" fillId="28" borderId="50" xfId="88" applyNumberFormat="1" applyFont="1" applyFill="1" applyBorder="1" applyAlignment="1" applyProtection="1">
      <alignment horizontal="right" vertical="top" shrinkToFit="1"/>
    </xf>
    <xf numFmtId="4" fontId="2" fillId="0" borderId="68" xfId="88" applyNumberFormat="1" applyFont="1" applyBorder="1" applyAlignment="1" applyProtection="1">
      <alignment horizontal="right" vertical="top" shrinkToFit="1"/>
    </xf>
    <xf numFmtId="4" fontId="3" fillId="0" borderId="64" xfId="53" applyNumberFormat="1" applyFont="1" applyFill="1" applyBorder="1" applyAlignment="1" applyProtection="1">
      <alignment horizontal="right" shrinkToFit="1"/>
    </xf>
    <xf numFmtId="4" fontId="3" fillId="0" borderId="66" xfId="0" applyNumberFormat="1" applyFont="1" applyFill="1" applyBorder="1" applyAlignment="1" applyProtection="1">
      <alignment horizontal="right" vertical="top" shrinkToFit="1"/>
    </xf>
    <xf numFmtId="4" fontId="3" fillId="0" borderId="61" xfId="88" applyNumberFormat="1" applyFont="1" applyFill="1" applyBorder="1" applyAlignment="1" applyProtection="1">
      <alignment horizontal="right" vertical="top" shrinkToFit="1"/>
    </xf>
    <xf numFmtId="4" fontId="3" fillId="0" borderId="63" xfId="88" applyNumberFormat="1" applyFont="1" applyFill="1" applyBorder="1" applyAlignment="1" applyProtection="1">
      <alignment horizontal="right" vertical="top" shrinkToFit="1"/>
    </xf>
    <xf numFmtId="4" fontId="2" fillId="0" borderId="23" xfId="88" applyNumberFormat="1" applyFont="1" applyFill="1" applyBorder="1" applyAlignment="1" applyProtection="1">
      <alignment horizontal="right" shrinkToFit="1"/>
    </xf>
    <xf numFmtId="4" fontId="3" fillId="0" borderId="23" xfId="88" applyNumberFormat="1" applyFont="1" applyFill="1" applyBorder="1" applyAlignment="1" applyProtection="1">
      <alignment horizontal="right" vertical="top" shrinkToFit="1"/>
    </xf>
    <xf numFmtId="4" fontId="3" fillId="0" borderId="36" xfId="51" applyNumberFormat="1" applyFont="1" applyFill="1" applyBorder="1" applyAlignment="1" applyProtection="1">
      <alignment horizontal="right" vertical="top" shrinkToFit="1"/>
    </xf>
    <xf numFmtId="4" fontId="3" fillId="0" borderId="63" xfId="0" applyNumberFormat="1" applyFont="1" applyFill="1" applyBorder="1" applyAlignment="1" applyProtection="1">
      <alignment horizontal="right" vertical="top" shrinkToFit="1"/>
    </xf>
    <xf numFmtId="171" fontId="3" fillId="0" borderId="14" xfId="53" applyNumberFormat="1" applyFont="1" applyFill="1" applyBorder="1" applyAlignment="1" applyProtection="1">
      <alignment horizontal="center" vertical="top" shrinkToFit="1"/>
    </xf>
    <xf numFmtId="171" fontId="3" fillId="0" borderId="64" xfId="53" applyNumberFormat="1" applyFont="1" applyFill="1" applyBorder="1" applyAlignment="1" applyProtection="1">
      <alignment horizontal="right" vertical="top" shrinkToFit="1"/>
    </xf>
    <xf numFmtId="171" fontId="3" fillId="0" borderId="16" xfId="53" applyNumberFormat="1" applyFont="1" applyFill="1" applyBorder="1" applyAlignment="1" applyProtection="1">
      <alignment horizontal="center" vertical="top" shrinkToFit="1"/>
    </xf>
    <xf numFmtId="171" fontId="3" fillId="0" borderId="66" xfId="88" applyNumberFormat="1" applyFont="1" applyFill="1" applyBorder="1" applyAlignment="1" applyProtection="1">
      <alignment horizontal="right" vertical="top" shrinkToFit="1"/>
    </xf>
    <xf numFmtId="171" fontId="3" fillId="0" borderId="64" xfId="88" applyNumberFormat="1" applyFont="1" applyFill="1" applyBorder="1" applyAlignment="1" applyProtection="1">
      <alignment horizontal="right" vertical="top" shrinkToFit="1"/>
    </xf>
    <xf numFmtId="171" fontId="3" fillId="0" borderId="65" xfId="53" applyNumberFormat="1" applyFont="1" applyFill="1" applyBorder="1" applyAlignment="1" applyProtection="1">
      <alignment horizontal="right" vertical="top" shrinkToFit="1"/>
    </xf>
    <xf numFmtId="4" fontId="3" fillId="0" borderId="89" xfId="53" applyNumberFormat="1" applyFont="1" applyFill="1" applyBorder="1" applyAlignment="1" applyProtection="1">
      <alignment horizontal="right" vertical="top" shrinkToFit="1"/>
    </xf>
    <xf numFmtId="4" fontId="3" fillId="0" borderId="63" xfId="53" applyNumberFormat="1" applyFont="1" applyFill="1" applyBorder="1" applyAlignment="1" applyProtection="1">
      <alignment horizontal="right" vertical="top" shrinkToFit="1"/>
    </xf>
    <xf numFmtId="4" fontId="2" fillId="28" borderId="51" xfId="88" applyNumberFormat="1" applyFont="1" applyFill="1" applyBorder="1" applyAlignment="1" applyProtection="1">
      <alignment horizontal="right" vertical="top" shrinkToFit="1"/>
    </xf>
    <xf numFmtId="4" fontId="3" fillId="0" borderId="51" xfId="53" applyNumberFormat="1" applyFont="1" applyFill="1" applyBorder="1" applyAlignment="1" applyProtection="1">
      <alignment horizontal="right" vertical="top" shrinkToFit="1"/>
    </xf>
    <xf numFmtId="4" fontId="2" fillId="28" borderId="84" xfId="88" applyNumberFormat="1" applyFont="1" applyFill="1" applyBorder="1" applyAlignment="1" applyProtection="1">
      <alignment horizontal="right" vertical="top" shrinkToFit="1"/>
    </xf>
    <xf numFmtId="4" fontId="3" fillId="0" borderId="48" xfId="53" applyNumberFormat="1" applyFont="1" applyFill="1" applyBorder="1" applyAlignment="1" applyProtection="1">
      <alignment horizontal="right" vertical="top" shrinkToFit="1"/>
    </xf>
    <xf numFmtId="4" fontId="2" fillId="0" borderId="31" xfId="88" applyNumberFormat="1" applyFont="1" applyBorder="1" applyAlignment="1" applyProtection="1">
      <alignment horizontal="right" vertical="top" shrinkToFit="1"/>
    </xf>
    <xf numFmtId="4" fontId="28" fillId="25" borderId="14" xfId="88" applyNumberFormat="1" applyFont="1" applyFill="1" applyBorder="1" applyAlignment="1" applyProtection="1">
      <alignment horizontal="right" shrinkToFit="1"/>
    </xf>
    <xf numFmtId="4" fontId="2" fillId="0" borderId="58" xfId="107" applyNumberFormat="1" applyFont="1" applyFill="1" applyBorder="1" applyAlignment="1" applyProtection="1">
      <alignment horizontal="center" vertical="center" wrapText="1"/>
    </xf>
    <xf numFmtId="4" fontId="3" fillId="0" borderId="33" xfId="88" applyNumberFormat="1" applyFont="1" applyFill="1" applyBorder="1" applyAlignment="1" applyProtection="1">
      <alignment horizontal="right" vertical="center" shrinkToFit="1"/>
    </xf>
    <xf numFmtId="4" fontId="3" fillId="0" borderId="54" xfId="88" applyNumberFormat="1" applyFont="1" applyFill="1" applyBorder="1" applyAlignment="1" applyProtection="1">
      <alignment horizontal="right" vertical="center" shrinkToFit="1"/>
    </xf>
    <xf numFmtId="4" fontId="3" fillId="0" borderId="0" xfId="88" applyNumberFormat="1" applyFont="1" applyFill="1" applyBorder="1" applyAlignment="1" applyProtection="1">
      <alignment horizontal="right" vertical="center" shrinkToFit="1"/>
    </xf>
    <xf numFmtId="4" fontId="3" fillId="0" borderId="24" xfId="88" applyNumberFormat="1" applyFont="1" applyFill="1" applyBorder="1" applyAlignment="1" applyProtection="1">
      <alignment horizontal="right" vertical="center" shrinkToFit="1"/>
    </xf>
    <xf numFmtId="4" fontId="3" fillId="0" borderId="18" xfId="53" applyNumberFormat="1" applyFont="1" applyFill="1" applyBorder="1" applyAlignment="1" applyProtection="1">
      <alignment horizontal="right" vertical="center" shrinkToFit="1"/>
    </xf>
    <xf numFmtId="4" fontId="3" fillId="0" borderId="19" xfId="53" applyNumberFormat="1" applyFont="1" applyFill="1" applyBorder="1" applyAlignment="1" applyProtection="1">
      <alignment horizontal="right" vertical="center" shrinkToFit="1"/>
    </xf>
    <xf numFmtId="4" fontId="3" fillId="0" borderId="12" xfId="61" applyNumberFormat="1" applyFont="1" applyFill="1" applyBorder="1" applyAlignment="1" applyProtection="1">
      <alignment horizontal="right" shrinkToFit="1"/>
    </xf>
    <xf numFmtId="4" fontId="3" fillId="0" borderId="12" xfId="61" applyNumberFormat="1" applyFont="1" applyFill="1" applyBorder="1" applyAlignment="1" applyProtection="1">
      <alignment horizontal="right" vertical="top" shrinkToFit="1"/>
    </xf>
    <xf numFmtId="4" fontId="3" fillId="0" borderId="67" xfId="0" applyNumberFormat="1" applyFont="1" applyFill="1" applyBorder="1" applyAlignment="1" applyProtection="1">
      <alignment horizontal="right" vertical="top" shrinkToFit="1"/>
    </xf>
    <xf numFmtId="4" fontId="1" fillId="0" borderId="19" xfId="0" applyNumberFormat="1" applyFont="1" applyFill="1" applyBorder="1" applyAlignment="1" applyProtection="1">
      <alignment horizontal="right" shrinkToFit="1"/>
    </xf>
    <xf numFmtId="4" fontId="2" fillId="0" borderId="0" xfId="88" applyNumberFormat="1" applyFont="1" applyFill="1" applyBorder="1" applyAlignment="1" applyProtection="1">
      <alignment horizontal="center" shrinkToFit="1"/>
    </xf>
    <xf numFmtId="4" fontId="3" fillId="0" borderId="12" xfId="88" applyNumberFormat="1" applyFont="1" applyFill="1" applyBorder="1" applyAlignment="1" applyProtection="1">
      <alignment horizontal="center"/>
    </xf>
    <xf numFmtId="4" fontId="3" fillId="0" borderId="65" xfId="88" applyNumberFormat="1" applyFont="1" applyFill="1" applyBorder="1" applyAlignment="1" applyProtection="1">
      <alignment horizontal="right"/>
    </xf>
    <xf numFmtId="4" fontId="3" fillId="0" borderId="23" xfId="53" applyNumberFormat="1" applyFont="1" applyFill="1" applyBorder="1" applyAlignment="1" applyProtection="1">
      <alignment horizontal="right" vertical="top" shrinkToFit="1"/>
    </xf>
    <xf numFmtId="4" fontId="1" fillId="0" borderId="18" xfId="51" applyNumberFormat="1" applyFont="1" applyFill="1" applyBorder="1" applyAlignment="1" applyProtection="1">
      <alignment horizontal="right" shrinkToFit="1"/>
    </xf>
    <xf numFmtId="4" fontId="3" fillId="0" borderId="35" xfId="0" applyNumberFormat="1" applyFont="1" applyFill="1" applyBorder="1" applyAlignment="1" applyProtection="1">
      <alignment horizontal="right" shrinkToFit="1"/>
    </xf>
    <xf numFmtId="4" fontId="3" fillId="0" borderId="68" xfId="88" applyNumberFormat="1" applyFont="1" applyFill="1" applyBorder="1" applyAlignment="1" applyProtection="1">
      <alignment horizontal="right" vertical="center" shrinkToFit="1"/>
    </xf>
    <xf numFmtId="4" fontId="3" fillId="27" borderId="19" xfId="88" applyNumberFormat="1" applyFont="1" applyFill="1" applyBorder="1" applyAlignment="1" applyProtection="1">
      <alignment horizontal="right" vertical="center" shrinkToFit="1"/>
    </xf>
    <xf numFmtId="4" fontId="1" fillId="0" borderId="35" xfId="0" applyNumberFormat="1" applyFont="1" applyFill="1" applyBorder="1" applyAlignment="1" applyProtection="1">
      <alignment horizontal="right" shrinkToFit="1"/>
    </xf>
    <xf numFmtId="4" fontId="2" fillId="0" borderId="12" xfId="0" applyNumberFormat="1" applyFont="1" applyFill="1" applyBorder="1" applyAlignment="1" applyProtection="1">
      <alignment vertical="top"/>
    </xf>
    <xf numFmtId="4" fontId="3" fillId="0" borderId="33" xfId="88" applyNumberFormat="1" applyFont="1" applyFill="1" applyBorder="1" applyAlignment="1" applyProtection="1">
      <alignment vertical="center" shrinkToFit="1"/>
    </xf>
    <xf numFmtId="4" fontId="28" fillId="25" borderId="18" xfId="88" applyNumberFormat="1" applyFont="1" applyFill="1" applyBorder="1" applyAlignment="1" applyProtection="1">
      <alignment vertical="center" shrinkToFit="1"/>
    </xf>
    <xf numFmtId="4" fontId="3" fillId="0" borderId="0" xfId="88" applyNumberFormat="1" applyFont="1" applyFill="1" applyBorder="1" applyAlignment="1" applyProtection="1">
      <alignment vertical="center" shrinkToFit="1"/>
    </xf>
    <xf numFmtId="4" fontId="2" fillId="27" borderId="18" xfId="88" applyNumberFormat="1" applyFont="1" applyFill="1" applyBorder="1" applyAlignment="1" applyProtection="1">
      <alignment vertical="center" shrinkToFit="1"/>
    </xf>
    <xf numFmtId="4" fontId="3" fillId="0" borderId="18" xfId="53" applyNumberFormat="1" applyFont="1" applyFill="1" applyBorder="1" applyAlignment="1" applyProtection="1">
      <alignment vertical="center" shrinkToFit="1"/>
    </xf>
    <xf numFmtId="4" fontId="2" fillId="0" borderId="0" xfId="88" applyNumberFormat="1" applyFont="1" applyFill="1" applyBorder="1" applyAlignment="1" applyProtection="1">
      <alignment shrinkToFit="1"/>
    </xf>
    <xf numFmtId="4" fontId="3" fillId="0" borderId="37" xfId="53" applyNumberFormat="1" applyFont="1" applyFill="1" applyBorder="1" applyAlignment="1" applyProtection="1">
      <alignment shrinkToFit="1"/>
    </xf>
    <xf numFmtId="4" fontId="3" fillId="0" borderId="13" xfId="88" applyNumberFormat="1" applyFont="1" applyFill="1" applyBorder="1" applyAlignment="1" applyProtection="1">
      <alignment horizontal="right" vertical="top"/>
    </xf>
    <xf numFmtId="4" fontId="2" fillId="0" borderId="29" xfId="88" applyNumberFormat="1" applyFont="1" applyFill="1" applyBorder="1" applyAlignment="1" applyProtection="1">
      <alignment horizontal="center"/>
    </xf>
    <xf numFmtId="4" fontId="3" fillId="0" borderId="24" xfId="0" applyNumberFormat="1" applyFont="1" applyFill="1" applyBorder="1" applyAlignment="1" applyProtection="1">
      <alignment horizontal="right" vertical="top" shrinkToFit="1"/>
    </xf>
    <xf numFmtId="4" fontId="3" fillId="0" borderId="19" xfId="0" applyNumberFormat="1" applyFont="1" applyFill="1" applyBorder="1" applyAlignment="1" applyProtection="1">
      <alignment horizontal="right" vertical="top" shrinkToFit="1"/>
    </xf>
    <xf numFmtId="4" fontId="3" fillId="0" borderId="18" xfId="53" applyNumberFormat="1" applyFont="1" applyFill="1" applyBorder="1" applyAlignment="1" applyProtection="1">
      <alignment shrinkToFit="1"/>
    </xf>
    <xf numFmtId="4" fontId="2" fillId="0" borderId="21" xfId="88" applyNumberFormat="1" applyFont="1" applyFill="1" applyBorder="1" applyAlignment="1" applyProtection="1">
      <alignment vertical="center" shrinkToFit="1"/>
    </xf>
    <xf numFmtId="4" fontId="3" fillId="0" borderId="48" xfId="88" applyNumberFormat="1" applyFont="1" applyFill="1" applyBorder="1" applyAlignment="1" applyProtection="1">
      <alignment vertical="top" shrinkToFit="1"/>
    </xf>
    <xf numFmtId="4" fontId="28" fillId="25" borderId="14" xfId="88" applyNumberFormat="1" applyFont="1" applyFill="1" applyBorder="1" applyAlignment="1" applyProtection="1">
      <alignment vertical="center" shrinkToFit="1"/>
    </xf>
    <xf numFmtId="4" fontId="2" fillId="0" borderId="18" xfId="53" applyNumberFormat="1" applyFont="1" applyFill="1" applyBorder="1" applyAlignment="1" applyProtection="1">
      <alignment shrinkToFit="1"/>
    </xf>
    <xf numFmtId="4" fontId="3" fillId="0" borderId="26" xfId="53" applyNumberFormat="1" applyFont="1" applyFill="1" applyBorder="1" applyAlignment="1" applyProtection="1">
      <alignment vertical="top" shrinkToFit="1"/>
    </xf>
    <xf numFmtId="4" fontId="34" fillId="0" borderId="29" xfId="53" applyNumberFormat="1" applyFont="1" applyFill="1" applyBorder="1" applyAlignment="1" applyProtection="1">
      <alignment vertical="center" shrinkToFit="1"/>
    </xf>
    <xf numFmtId="4" fontId="3" fillId="0" borderId="31" xfId="88" applyNumberFormat="1" applyFont="1" applyFill="1" applyBorder="1" applyAlignment="1" applyProtection="1">
      <alignment shrinkToFit="1"/>
    </xf>
    <xf numFmtId="4" fontId="3" fillId="0" borderId="0" xfId="88" applyNumberFormat="1" applyFont="1" applyFill="1" applyAlignment="1" applyProtection="1">
      <alignment vertical="top" shrinkToFit="1"/>
    </xf>
    <xf numFmtId="4" fontId="3" fillId="0" borderId="12" xfId="88" applyNumberFormat="1" applyFont="1" applyFill="1" applyBorder="1" applyAlignment="1" applyProtection="1">
      <alignment horizontal="right"/>
    </xf>
    <xf numFmtId="4" fontId="48" fillId="0" borderId="12" xfId="139" applyNumberFormat="1" applyFont="1" applyFill="1" applyBorder="1" applyAlignment="1" applyProtection="1">
      <alignment horizontal="center" shrinkToFit="1"/>
    </xf>
    <xf numFmtId="4" fontId="48" fillId="0" borderId="12" xfId="139" applyNumberFormat="1" applyFont="1" applyFill="1" applyBorder="1" applyAlignment="1" applyProtection="1">
      <alignment horizontal="right" shrinkToFit="1"/>
    </xf>
    <xf numFmtId="4" fontId="48" fillId="0" borderId="14" xfId="139" applyNumberFormat="1" applyFont="1" applyFill="1" applyBorder="1" applyAlignment="1" applyProtection="1">
      <alignment horizontal="center" shrinkToFit="1"/>
    </xf>
    <xf numFmtId="4" fontId="48" fillId="0" borderId="14" xfId="139" applyNumberFormat="1" applyFont="1" applyFill="1" applyBorder="1" applyAlignment="1" applyProtection="1">
      <alignment horizontal="right" shrinkToFit="1"/>
    </xf>
    <xf numFmtId="4" fontId="48" fillId="0" borderId="16" xfId="139" applyNumberFormat="1" applyFont="1" applyFill="1" applyBorder="1" applyAlignment="1" applyProtection="1">
      <alignment horizontal="center" shrinkToFit="1"/>
    </xf>
    <xf numFmtId="4" fontId="48" fillId="0" borderId="16" xfId="139" applyNumberFormat="1" applyFont="1" applyFill="1" applyBorder="1" applyAlignment="1" applyProtection="1">
      <alignment horizontal="right" shrinkToFit="1"/>
    </xf>
    <xf numFmtId="4" fontId="48" fillId="0" borderId="14" xfId="53" applyNumberFormat="1" applyFont="1" applyFill="1" applyBorder="1" applyAlignment="1" applyProtection="1">
      <alignment horizontal="center" vertical="top" shrinkToFit="1"/>
    </xf>
    <xf numFmtId="4" fontId="48" fillId="0" borderId="14" xfId="53" applyNumberFormat="1" applyFont="1" applyFill="1" applyBorder="1" applyAlignment="1" applyProtection="1">
      <alignment horizontal="right" vertical="top" shrinkToFit="1"/>
    </xf>
    <xf numFmtId="4" fontId="3" fillId="0" borderId="14" xfId="100" applyNumberFormat="1" applyFont="1" applyBorder="1" applyAlignment="1" applyProtection="1">
      <alignment horizontal="right"/>
    </xf>
    <xf numFmtId="4" fontId="41" fillId="0" borderId="14" xfId="100" applyNumberFormat="1" applyFont="1" applyBorder="1" applyAlignment="1" applyProtection="1">
      <alignment horizontal="center"/>
    </xf>
    <xf numFmtId="4" fontId="40" fillId="0" borderId="14" xfId="100" applyNumberFormat="1" applyFont="1" applyBorder="1" applyAlignment="1" applyProtection="1">
      <alignment horizontal="right" wrapText="1"/>
    </xf>
    <xf numFmtId="4" fontId="3" fillId="0" borderId="13" xfId="100" applyNumberFormat="1" applyFont="1" applyBorder="1" applyAlignment="1" applyProtection="1">
      <alignment horizontal="right"/>
    </xf>
    <xf numFmtId="4" fontId="3" fillId="0" borderId="14" xfId="100" applyNumberFormat="1" applyFont="1" applyFill="1" applyBorder="1" applyAlignment="1" applyProtection="1">
      <alignment horizontal="right"/>
    </xf>
    <xf numFmtId="4" fontId="3" fillId="0" borderId="13" xfId="100" applyNumberFormat="1" applyFont="1" applyFill="1" applyBorder="1" applyAlignment="1" applyProtection="1">
      <alignment horizontal="right"/>
    </xf>
    <xf numFmtId="4" fontId="3" fillId="0" borderId="16" xfId="100" applyNumberFormat="1" applyFont="1" applyFill="1" applyBorder="1" applyAlignment="1" applyProtection="1">
      <alignment horizontal="right"/>
    </xf>
    <xf numFmtId="4" fontId="3" fillId="0" borderId="16" xfId="100" applyNumberFormat="1" applyFont="1" applyBorder="1" applyAlignment="1" applyProtection="1">
      <alignment horizontal="right"/>
    </xf>
    <xf numFmtId="4" fontId="3" fillId="0" borderId="36" xfId="88" applyNumberFormat="1" applyFont="1" applyFill="1" applyBorder="1" applyAlignment="1" applyProtection="1">
      <alignment horizontal="center"/>
    </xf>
    <xf numFmtId="4" fontId="3" fillId="0" borderId="16" xfId="88" applyNumberFormat="1" applyFont="1" applyFill="1" applyBorder="1" applyProtection="1"/>
    <xf numFmtId="4" fontId="41" fillId="0" borderId="0" xfId="100" applyNumberFormat="1" applyFont="1" applyBorder="1" applyAlignment="1" applyProtection="1">
      <alignment horizontal="right"/>
    </xf>
    <xf numFmtId="4" fontId="3" fillId="0" borderId="0" xfId="100" applyNumberFormat="1" applyFont="1" applyBorder="1" applyAlignment="1" applyProtection="1">
      <alignment horizontal="right"/>
    </xf>
    <xf numFmtId="4" fontId="41" fillId="0" borderId="0" xfId="0" applyNumberFormat="1" applyFont="1" applyBorder="1" applyAlignment="1" applyProtection="1">
      <alignment horizontal="right"/>
    </xf>
    <xf numFmtId="4" fontId="3" fillId="0" borderId="79" xfId="88" applyNumberFormat="1" applyFont="1" applyFill="1" applyBorder="1" applyAlignment="1" applyProtection="1">
      <alignment horizontal="right" vertical="center" shrinkToFit="1"/>
    </xf>
    <xf numFmtId="4" fontId="28" fillId="25" borderId="81" xfId="88" applyNumberFormat="1" applyFont="1" applyFill="1" applyBorder="1" applyAlignment="1" applyProtection="1">
      <alignment horizontal="right" vertical="center" shrinkToFit="1"/>
    </xf>
    <xf numFmtId="4" fontId="3" fillId="0" borderId="35" xfId="88" applyNumberFormat="1" applyFont="1" applyFill="1" applyBorder="1" applyAlignment="1" applyProtection="1">
      <alignment horizontal="right" vertical="center" shrinkToFit="1"/>
    </xf>
    <xf numFmtId="4" fontId="3" fillId="0" borderId="12" xfId="88" applyNumberFormat="1" applyFont="1" applyFill="1" applyBorder="1" applyAlignment="1" applyProtection="1"/>
    <xf numFmtId="4" fontId="48" fillId="0" borderId="12" xfId="139" applyNumberFormat="1" applyFont="1" applyFill="1" applyBorder="1" applyAlignment="1" applyProtection="1">
      <alignment shrinkToFit="1"/>
    </xf>
    <xf numFmtId="4" fontId="48" fillId="0" borderId="14" xfId="139" applyNumberFormat="1" applyFont="1" applyFill="1" applyBorder="1" applyAlignment="1" applyProtection="1">
      <alignment shrinkToFit="1"/>
    </xf>
    <xf numFmtId="4" fontId="48" fillId="0" borderId="16" xfId="139" applyNumberFormat="1" applyFont="1" applyFill="1" applyBorder="1" applyAlignment="1" applyProtection="1">
      <alignment shrinkToFit="1"/>
    </xf>
    <xf numFmtId="4" fontId="48" fillId="0" borderId="14" xfId="53" applyNumberFormat="1" applyFont="1" applyFill="1" applyBorder="1" applyAlignment="1" applyProtection="1">
      <alignment vertical="top" shrinkToFit="1"/>
    </xf>
    <xf numFmtId="4" fontId="3" fillId="0" borderId="14" xfId="100" applyNumberFormat="1" applyFont="1" applyFill="1" applyBorder="1" applyAlignment="1" applyProtection="1"/>
    <xf numFmtId="4" fontId="3" fillId="0" borderId="14" xfId="0" applyNumberFormat="1" applyFont="1" applyFill="1" applyBorder="1" applyAlignment="1" applyProtection="1">
      <alignment vertical="top" shrinkToFit="1"/>
    </xf>
    <xf numFmtId="4" fontId="3" fillId="0" borderId="16" xfId="0" applyNumberFormat="1" applyFont="1" applyFill="1" applyBorder="1" applyAlignment="1" applyProtection="1">
      <alignment vertical="top" shrinkToFit="1"/>
    </xf>
    <xf numFmtId="4" fontId="3" fillId="0" borderId="13" xfId="0" applyNumberFormat="1" applyFont="1" applyFill="1" applyBorder="1" applyAlignment="1" applyProtection="1">
      <alignment vertical="top" shrinkToFit="1"/>
    </xf>
    <xf numFmtId="4" fontId="40" fillId="0" borderId="14" xfId="100" applyNumberFormat="1" applyFont="1" applyBorder="1" applyAlignment="1" applyProtection="1">
      <alignment wrapText="1"/>
    </xf>
    <xf numFmtId="4" fontId="3" fillId="0" borderId="12" xfId="53" applyNumberFormat="1" applyFont="1" applyFill="1" applyBorder="1" applyAlignment="1" applyProtection="1">
      <alignment shrinkToFit="1"/>
    </xf>
    <xf numFmtId="4" fontId="56" fillId="0" borderId="14" xfId="0" applyNumberFormat="1" applyFont="1" applyBorder="1" applyAlignment="1" applyProtection="1">
      <alignment horizontal="center" vertical="top" wrapText="1"/>
    </xf>
    <xf numFmtId="4" fontId="3" fillId="0" borderId="16" xfId="53" applyNumberFormat="1" applyFont="1" applyFill="1" applyBorder="1" applyAlignment="1" applyProtection="1">
      <alignment shrinkToFit="1"/>
    </xf>
    <xf numFmtId="4" fontId="3" fillId="0" borderId="14" xfId="53" applyNumberFormat="1" applyFont="1" applyFill="1" applyBorder="1" applyAlignment="1" applyProtection="1">
      <alignment shrinkToFit="1"/>
    </xf>
    <xf numFmtId="4" fontId="56" fillId="0" borderId="14" xfId="0" applyNumberFormat="1" applyFont="1" applyBorder="1" applyAlignment="1" applyProtection="1">
      <alignment vertical="top"/>
    </xf>
    <xf numFmtId="4" fontId="3" fillId="0" borderId="27" xfId="53" applyNumberFormat="1" applyFont="1" applyFill="1" applyBorder="1" applyAlignment="1" applyProtection="1">
      <alignment vertical="top" shrinkToFit="1"/>
    </xf>
    <xf numFmtId="4" fontId="34" fillId="0" borderId="30" xfId="53" applyNumberFormat="1" applyFont="1" applyFill="1" applyBorder="1" applyAlignment="1" applyProtection="1">
      <alignment vertical="center" shrinkToFit="1"/>
    </xf>
    <xf numFmtId="4" fontId="41" fillId="0" borderId="0" xfId="100" applyNumberFormat="1" applyFont="1" applyFill="1" applyBorder="1" applyAlignment="1" applyProtection="1">
      <alignment horizontal="right"/>
    </xf>
    <xf numFmtId="4" fontId="3" fillId="0" borderId="0" xfId="100" applyNumberFormat="1" applyFont="1" applyFill="1" applyBorder="1" applyAlignment="1" applyProtection="1">
      <alignment horizontal="right"/>
    </xf>
    <xf numFmtId="4" fontId="3" fillId="0" borderId="63" xfId="100" applyNumberFormat="1" applyFont="1" applyBorder="1" applyAlignment="1" applyProtection="1">
      <alignment horizontal="right"/>
    </xf>
    <xf numFmtId="4" fontId="51" fillId="25" borderId="19" xfId="88" applyNumberFormat="1" applyFont="1" applyFill="1" applyBorder="1" applyAlignment="1" applyProtection="1">
      <alignment horizontal="center" vertical="center" shrinkToFit="1"/>
    </xf>
    <xf numFmtId="4" fontId="53" fillId="0" borderId="34" xfId="88" applyNumberFormat="1" applyFont="1" applyFill="1" applyBorder="1" applyAlignment="1" applyProtection="1">
      <alignment horizontal="center" vertical="center" shrinkToFit="1"/>
    </xf>
    <xf numFmtId="4" fontId="25" fillId="0" borderId="37" xfId="53" applyNumberFormat="1" applyFont="1" applyFill="1" applyBorder="1" applyAlignment="1" applyProtection="1">
      <alignment horizontal="right" shrinkToFit="1"/>
    </xf>
    <xf numFmtId="4" fontId="25" fillId="0" borderId="18" xfId="53" applyNumberFormat="1" applyFont="1" applyFill="1" applyBorder="1" applyAlignment="1" applyProtection="1">
      <alignment horizontal="right" shrinkToFit="1"/>
    </xf>
    <xf numFmtId="4" fontId="25" fillId="0" borderId="18" xfId="53" applyNumberFormat="1" applyFont="1" applyFill="1" applyBorder="1" applyAlignment="1" applyProtection="1">
      <alignment horizontal="right" wrapText="1" shrinkToFit="1"/>
    </xf>
    <xf numFmtId="4" fontId="25" fillId="0" borderId="18" xfId="53" applyNumberFormat="1" applyFont="1" applyFill="1" applyBorder="1" applyAlignment="1" applyProtection="1">
      <alignment horizontal="right" vertical="center" wrapText="1" shrinkToFit="1"/>
    </xf>
    <xf numFmtId="4" fontId="25" fillId="0" borderId="29" xfId="53" applyNumberFormat="1" applyFont="1" applyFill="1" applyBorder="1" applyAlignment="1" applyProtection="1">
      <alignment horizontal="right" vertical="center" shrinkToFit="1"/>
    </xf>
    <xf numFmtId="0" fontId="34" fillId="0" borderId="29" xfId="88" applyNumberFormat="1" applyFont="1" applyFill="1" applyBorder="1" applyAlignment="1" applyProtection="1">
      <alignment horizontal="right" vertical="center"/>
    </xf>
  </cellXfs>
  <cellStyles count="167">
    <cellStyle name="_Procjena opremanja Busevec - Lekenik" xfId="1"/>
    <cellStyle name="20% - Accent1 2" xfId="2"/>
    <cellStyle name="20% - Accent2 2" xfId="3"/>
    <cellStyle name="20% - Accent3 2" xfId="4"/>
    <cellStyle name="20% - Accent4 2" xfId="5"/>
    <cellStyle name="20% - Accent5 2" xfId="6"/>
    <cellStyle name="20% - Accent6 2" xfId="7"/>
    <cellStyle name="20% - Isticanje1" xfId="8" builtinId="30" customBuiltin="1"/>
    <cellStyle name="20% - Isticanje2" xfId="9" builtinId="34" customBuiltin="1"/>
    <cellStyle name="20% - Isticanje3" xfId="10" builtinId="38" customBuiltin="1"/>
    <cellStyle name="20% - Isticanje4" xfId="11" builtinId="42" customBuiltin="1"/>
    <cellStyle name="20% - Isticanje5" xfId="12" builtinId="46" customBuiltin="1"/>
    <cellStyle name="20% - Isticanje6" xfId="13" builtinId="50" customBuiltin="1"/>
    <cellStyle name="40% - Accent1 2" xfId="15"/>
    <cellStyle name="40% - Accent2 2" xfId="16"/>
    <cellStyle name="40% - Accent3 2" xfId="17"/>
    <cellStyle name="40% - Accent4 2" xfId="18"/>
    <cellStyle name="40% - Accent5 2" xfId="19"/>
    <cellStyle name="40% - Accent5 3" xfId="20"/>
    <cellStyle name="40% - Accent6 2" xfId="21"/>
    <cellStyle name="40% - Isticanje1" xfId="14" builtinId="31" customBuiltin="1"/>
    <cellStyle name="40% - Isticanje2" xfId="22" builtinId="35" customBuiltin="1"/>
    <cellStyle name="40% - Isticanje3" xfId="23" builtinId="39" customBuiltin="1"/>
    <cellStyle name="40% - Isticanje4" xfId="24" builtinId="43" customBuiltin="1"/>
    <cellStyle name="40% - Isticanje5" xfId="25" builtinId="47" customBuiltin="1"/>
    <cellStyle name="40% - Isticanje5 3" xfId="26"/>
    <cellStyle name="40% - Isticanje5 5" xfId="27"/>
    <cellStyle name="40% - Isticanje6" xfId="28" builtinId="51" customBuiltin="1"/>
    <cellStyle name="40% - Naglasak1" xfId="29"/>
    <cellStyle name="60% - Accent1 2" xfId="30"/>
    <cellStyle name="60% - Accent2 2" xfId="31"/>
    <cellStyle name="60% - Accent3 2" xfId="32"/>
    <cellStyle name="60% - Accent4 2" xfId="33"/>
    <cellStyle name="60% - Accent5 2" xfId="34"/>
    <cellStyle name="60% - Accent6 2" xfId="35"/>
    <cellStyle name="60% - Isticanje1" xfId="36" builtinId="32" customBuiltin="1"/>
    <cellStyle name="60% - Isticanje2" xfId="37" builtinId="36" customBuiltin="1"/>
    <cellStyle name="60% - Isticanje3" xfId="38" builtinId="40" customBuiltin="1"/>
    <cellStyle name="60% - Isticanje4" xfId="39" builtinId="44" customBuiltin="1"/>
    <cellStyle name="60% - Isticanje5" xfId="40" builtinId="48" customBuiltin="1"/>
    <cellStyle name="60% - Isticanje6" xfId="41" builtinId="52" customBuiltin="1"/>
    <cellStyle name="Accent1 2" xfId="42"/>
    <cellStyle name="Accent2 2" xfId="43"/>
    <cellStyle name="Accent3 2" xfId="44"/>
    <cellStyle name="Accent4 2" xfId="45"/>
    <cellStyle name="Accent5 2" xfId="46"/>
    <cellStyle name="Accent6 2" xfId="47"/>
    <cellStyle name="Bad 2" xfId="48"/>
    <cellStyle name="Bilješka" xfId="109"/>
    <cellStyle name="Calculation 2" xfId="49"/>
    <cellStyle name="Check Cell 2" xfId="50"/>
    <cellStyle name="Comma 2" xfId="52"/>
    <cellStyle name="Comma 3" xfId="53"/>
    <cellStyle name="Comma 3 2" xfId="54"/>
    <cellStyle name="Comma 3 2 2" xfId="55"/>
    <cellStyle name="Comma 3 2 2 2" xfId="56"/>
    <cellStyle name="Comma 3 3" xfId="57"/>
    <cellStyle name="Comma 4" xfId="58"/>
    <cellStyle name="Comma 4 2" xfId="59"/>
    <cellStyle name="Comma 5" xfId="60"/>
    <cellStyle name="Comma_osnovni troskovnik 02" xfId="61"/>
    <cellStyle name="Currency 2" xfId="62"/>
    <cellStyle name="Dobro" xfId="65"/>
    <cellStyle name="Euro" xfId="63"/>
    <cellStyle name="Explanatory Text 2" xfId="64"/>
    <cellStyle name="Good 2" xfId="66"/>
    <cellStyle name="Heading 1 2" xfId="67"/>
    <cellStyle name="Heading 2 2" xfId="68"/>
    <cellStyle name="Heading 3 2" xfId="69"/>
    <cellStyle name="Heading 4 2" xfId="70"/>
    <cellStyle name="Input 2" xfId="71"/>
    <cellStyle name="Isticanje1" xfId="72" builtinId="29" customBuiltin="1"/>
    <cellStyle name="Isticanje2" xfId="73" builtinId="33" customBuiltin="1"/>
    <cellStyle name="Isticanje3" xfId="74" builtinId="37" customBuiltin="1"/>
    <cellStyle name="Isticanje4" xfId="75" builtinId="41" customBuiltin="1"/>
    <cellStyle name="Isticanje5" xfId="76" builtinId="45" customBuiltin="1"/>
    <cellStyle name="Isticanje6" xfId="77" builtinId="49" customBuiltin="1"/>
    <cellStyle name="Izlaz" xfId="127"/>
    <cellStyle name="Izračun" xfId="78" builtinId="22" customBuiltin="1"/>
    <cellStyle name="Linked Cell 2" xfId="79"/>
    <cellStyle name="Loše" xfId="80" builtinId="27" customBuiltin="1"/>
    <cellStyle name="Naslov" xfId="141"/>
    <cellStyle name="Naslov 1" xfId="81" builtinId="16" customBuiltin="1"/>
    <cellStyle name="Naslov 2" xfId="82" builtinId="17" customBuiltin="1"/>
    <cellStyle name="Naslov 3" xfId="83" builtinId="18" customBuiltin="1"/>
    <cellStyle name="Naslov 4" xfId="84" builtinId="19" customBuiltin="1"/>
    <cellStyle name="Neutral 2" xfId="85"/>
    <cellStyle name="Neutralno" xfId="86" builtinId="28" customBuiltin="1"/>
    <cellStyle name="Normal 2" xfId="87"/>
    <cellStyle name="Normal 2 2" xfId="88"/>
    <cellStyle name="Normal 3" xfId="89"/>
    <cellStyle name="Normal 3 2" xfId="90"/>
    <cellStyle name="Normal 4" xfId="91"/>
    <cellStyle name="Normal 4 2" xfId="92"/>
    <cellStyle name="Normal 5" xfId="93"/>
    <cellStyle name="Normal 6" xfId="94"/>
    <cellStyle name="Normal 9" xfId="95"/>
    <cellStyle name="Normal 9 2" xfId="96"/>
    <cellStyle name="Normal_2 4 1  Prometna signalizacija i oprema konacno" xfId="97"/>
    <cellStyle name="Normal_2008-12-18 Lekenik - Sisak KNJIGA 4" xfId="98"/>
    <cellStyle name="Normal_5_1_1_4_troskovnik CP OSIJEK tender(01 06 07)" xfId="99"/>
    <cellStyle name="Normal_CIJENE" xfId="100"/>
    <cellStyle name="Normal_PONUDE" xfId="101"/>
    <cellStyle name="Normal_RK ZIDOVI ZA ZAŠTITU OD BUKE; ŽUTA LOKVA-LIČKO LEŠĆE" xfId="102"/>
    <cellStyle name="Normal_RK ZIDOVI ZA ZAŠTITU OD BUKE; ŽUTA LOKVA-LIČKO LEŠĆE 2" xfId="103"/>
    <cellStyle name="Normal_TR-CP-OSIJEK-građevinsko obrtnički radovi" xfId="104"/>
    <cellStyle name="Normal_Troskovnik vanjski razvod" xfId="105"/>
    <cellStyle name="Normal_TROSKOVNIK-revizija2 3" xfId="106"/>
    <cellStyle name="Normal_TROŠK. -  AC Breg. Dion.-Bosiljevo-Josipdol  IIIA1" xfId="107"/>
    <cellStyle name="Normalno" xfId="0" builtinId="0"/>
    <cellStyle name="Normalno 2" xfId="108"/>
    <cellStyle name="Note 2" xfId="110"/>
    <cellStyle name="Note 3" xfId="111"/>
    <cellStyle name="Note 4" xfId="112"/>
    <cellStyle name="Obično 183" xfId="113"/>
    <cellStyle name="Obično 183 2" xfId="114"/>
    <cellStyle name="Obično 2" xfId="115"/>
    <cellStyle name="Obično 3" xfId="116"/>
    <cellStyle name="Obično 3 2" xfId="117"/>
    <cellStyle name="Obično 3 3" xfId="118"/>
    <cellStyle name="Obično 4" xfId="119"/>
    <cellStyle name="Obično 5" xfId="120"/>
    <cellStyle name="Obično 5 4" xfId="121"/>
    <cellStyle name="Obično 6" xfId="122"/>
    <cellStyle name="Obično 6 2" xfId="123"/>
    <cellStyle name="Obično 7" xfId="124"/>
    <cellStyle name="Obično 8" xfId="125"/>
    <cellStyle name="Obično 9" xfId="126"/>
    <cellStyle name="Output 2" xfId="128"/>
    <cellStyle name="Percent 2" xfId="129"/>
    <cellStyle name="Percent 3" xfId="130"/>
    <cellStyle name="Postotak 2" xfId="131"/>
    <cellStyle name="Postotak 3" xfId="132"/>
    <cellStyle name="Postotak 4" xfId="133"/>
    <cellStyle name="Povezana ćelija" xfId="134" builtinId="24" customBuiltin="1"/>
    <cellStyle name="Provjera ćelije" xfId="135" builtinId="23" customBuiltin="1"/>
    <cellStyle name="Stil 1" xfId="136"/>
    <cellStyle name="Style 1" xfId="137"/>
    <cellStyle name="Style 1 2" xfId="138"/>
    <cellStyle name="Style 1_troskovnik-granicni prijelazi - tipski" xfId="139"/>
    <cellStyle name="Tekst objašnjenja" xfId="140" builtinId="53" customBuiltin="1"/>
    <cellStyle name="Tekst upozorenja" xfId="150"/>
    <cellStyle name="Title 2" xfId="142"/>
    <cellStyle name="Total 2" xfId="143"/>
    <cellStyle name="Ukupni zbroj" xfId="144" builtinId="25" customBuiltin="1"/>
    <cellStyle name="Ukupno" xfId="145"/>
    <cellStyle name="Ukupno 2" xfId="146"/>
    <cellStyle name="Unos" xfId="147" builtinId="20" customBuiltin="1"/>
    <cellStyle name="Valuta 2" xfId="148"/>
    <cellStyle name="Valuta 3" xfId="149"/>
    <cellStyle name="Warning Text 2" xfId="151"/>
    <cellStyle name="Warning Text 8 4" xfId="152"/>
    <cellStyle name="Zarez" xfId="51" builtinId="3"/>
    <cellStyle name="Zarez 2" xfId="153"/>
    <cellStyle name="Zarez 2 2" xfId="154"/>
    <cellStyle name="Zarez 2 3" xfId="155"/>
    <cellStyle name="Zarez 2 4" xfId="156"/>
    <cellStyle name="Zarez 2_Knjiga 5 TROŠKOVNIK Instalaterski radovi dio 1" xfId="157"/>
    <cellStyle name="Zarez 3" xfId="158"/>
    <cellStyle name="Zarez 3 2" xfId="159"/>
    <cellStyle name="Zarez 3 2 2" xfId="160"/>
    <cellStyle name="Zarez 3 3" xfId="161"/>
    <cellStyle name="Zarez 3_Knjiga 5 TROŠKOVNIK Instalaterski radovi dio 1" xfId="162"/>
    <cellStyle name="Zarez 4" xfId="163"/>
    <cellStyle name="Zarez 5" xfId="164"/>
    <cellStyle name="Zarez 5 2" xfId="165"/>
    <cellStyle name="Zarez 6" xfId="166"/>
  </cellStyles>
  <dxfs count="11">
    <dxf>
      <fill>
        <patternFill>
          <bgColor theme="0"/>
        </patternFill>
      </fill>
    </dxf>
    <dxf>
      <fill>
        <patternFill>
          <bgColor indexed="52"/>
        </patternFill>
      </fill>
    </dxf>
    <dxf>
      <fill>
        <patternFill>
          <bgColor theme="0"/>
        </patternFill>
      </fill>
    </dxf>
    <dxf>
      <fill>
        <patternFill>
          <bgColor indexed="52"/>
        </patternFill>
      </fill>
    </dxf>
    <dxf>
      <fill>
        <patternFill>
          <bgColor theme="0"/>
        </patternFill>
      </fill>
    </dxf>
    <dxf>
      <fill>
        <patternFill>
          <bgColor indexed="52"/>
        </patternFill>
      </fill>
    </dxf>
    <dxf>
      <fill>
        <patternFill>
          <bgColor theme="0"/>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av\projektiranje$\Users\dsusterc\Documents\D%20R%20A%20&#381;%20E%20N\4%20IKEA\7%20Projekti\38%20TENDER%20II%20-%20gradevinski%20radovi\KNJIGA%20VI%20-%20TROSKOVNICI\C%2001_C%2005_Cvor%20Otok%20Svibovski_krakovi%201,3,4,5,6-tend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govrni%20tro&#353;kovnik%20%20IZGRADNJA%20J%20-%20VG%20od%200+000%20DO%206+3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v\projektiranje$\Ugovorni%20troskovnici\Izmjestanja\2007-EE%20i%20TK%20Dalekovo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v\projektiranje$\Documents%20and%20Settings\iblagus.INSTITUT\Local%20Settings\Temporary%20Internet%20Files\OLKDC\Nova%20spranca%20Primavera\primavera%20d\2.%20UT%20KNJIGA%204A%20Telekomunikacij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v\projektiranje$\Ugovorni%20troskovnici\CP\Jedinstvo,%20CP%20Busevec,%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av\projektiranje$\Ugovorni%20troskovnici\A11%20Zagreb%20-%20Sisak\Ugovorni%20troskovnik%20gradjevinski%20V%20Gorica%20-%20Busev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ČVOR IVANJA REKA"/>
    </sheetNames>
    <sheetDataSet>
      <sheetData sheetId="0" refreshError="1">
        <row r="4">
          <cell r="B4">
            <v>0.9</v>
          </cell>
        </row>
        <row r="5">
          <cell r="B5">
            <v>0.89</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1-GL.TRASA I OBJEKTI"/>
      <sheetName val="VODOVOD,KANALIZACIJA,.... "/>
      <sheetName val="REKAPITULACIJA"/>
    </sheetNames>
    <sheetDataSet>
      <sheetData sheetId="0" refreshError="1">
        <row r="4">
          <cell r="B4">
            <v>0.95299999999999996</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TORI"/>
      <sheetName val="TK poddionica 1"/>
      <sheetName val="1. EE -  VODOVI "/>
      <sheetName val="SVE REKAP"/>
      <sheetName val="TK poddionica 2"/>
      <sheetName val="SNR Mraclin 2"/>
      <sheetName val="ZTS 96 "/>
      <sheetName val="ZTS 252"/>
      <sheetName val="EE REKAP"/>
    </sheetNames>
    <sheetDataSet>
      <sheetData sheetId="0" refreshError="1">
        <row r="2">
          <cell r="B2">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Š KABEL.KAN"/>
      <sheetName val="Š-SVJETLOV.KABEL"/>
      <sheetName val="Š-TPS"/>
      <sheetName val="Š-PRELAGANJE TK"/>
      <sheetName val="Š-SUSTAV NAPLATE"/>
      <sheetName val="Š-RADIO SUSTAV"/>
      <sheetName val="Š-OZVUČENJE TUNELA"/>
      <sheetName val="Z-KABEL.KAN"/>
      <sheetName val="Z-SVJETLOV.KABEL"/>
      <sheetName val="Z TPS"/>
      <sheetName val="Z PRELAGANJE TK"/>
      <sheetName val="Z-SUSTAV NAPLATE"/>
      <sheetName val="REKAPITULACIJ 4ATELEKOMUNIKACIJ"/>
      <sheetName val="FAKTORI"/>
      <sheetName val="ŠESTANOV-ZAGVOZD (REK.TELEK)"/>
      <sheetName val="ZAGVOZD-RAČA (REK.TELEK)"/>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
          <cell r="B3">
            <v>0.97650000000000003</v>
          </cell>
        </row>
      </sheetData>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DRŽAJ"/>
      <sheetName val="OPĆE NAPOMENE"/>
      <sheetName val="POSEBNI TEHNIČKI UVJETI"/>
      <sheetName val="Građ-obrtnički"/>
      <sheetName val="Vod i kanal"/>
      <sheetName val="Strojarski"/>
      <sheetName val="Elektro"/>
      <sheetName val="Promet"/>
      <sheetName val="Rekapitulacija"/>
    </sheetNames>
    <sheetDataSet>
      <sheetData sheetId="0"/>
      <sheetData sheetId="1"/>
      <sheetData sheetId="2"/>
      <sheetData sheetId="3"/>
      <sheetData sheetId="4"/>
      <sheetData sheetId="5"/>
      <sheetData sheetId="6"/>
      <sheetData sheetId="7"/>
      <sheetData sheetId="8" refreshError="1">
        <row r="52">
          <cell r="C52">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UVJETI"/>
      <sheetName val="IZGRADNJA"/>
      <sheetName val="REKAPITULACIJA"/>
      <sheetName val="FAKTORI"/>
    </sheetNames>
    <sheetDataSet>
      <sheetData sheetId="0" refreshError="1"/>
      <sheetData sheetId="1"/>
      <sheetData sheetId="2" refreshError="1"/>
      <sheetData sheetId="3" refreshError="1">
        <row r="3">
          <cell r="B3">
            <v>0.95</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view="pageBreakPreview" zoomScale="85" zoomScaleNormal="130" zoomScaleSheetLayoutView="85" workbookViewId="0">
      <selection activeCell="D13" sqref="D13"/>
    </sheetView>
  </sheetViews>
  <sheetFormatPr defaultRowHeight="12.75"/>
  <cols>
    <col min="1" max="1" width="94.85546875" style="230" customWidth="1"/>
    <col min="2" max="16384" width="9.140625" style="229"/>
  </cols>
  <sheetData>
    <row r="1" spans="1:3" s="237" customFormat="1" ht="24.95" customHeight="1">
      <c r="A1" s="11" t="s">
        <v>47</v>
      </c>
    </row>
    <row r="2" spans="1:3" s="237" customFormat="1">
      <c r="A2" s="9"/>
    </row>
    <row r="3" spans="1:3" s="237" customFormat="1" ht="38.25">
      <c r="A3" s="238" t="s">
        <v>36</v>
      </c>
    </row>
    <row r="4" spans="1:3" s="237" customFormat="1">
      <c r="A4" s="238"/>
    </row>
    <row r="5" spans="1:3" s="237" customFormat="1" ht="102">
      <c r="A5" s="238" t="s">
        <v>37</v>
      </c>
    </row>
    <row r="6" spans="1:3" s="237" customFormat="1">
      <c r="A6" s="238"/>
    </row>
    <row r="7" spans="1:3" s="237" customFormat="1" ht="76.5">
      <c r="A7" s="238" t="s">
        <v>38</v>
      </c>
    </row>
    <row r="8" spans="1:3" s="237" customFormat="1">
      <c r="A8" s="238"/>
    </row>
    <row r="9" spans="1:3" s="237" customFormat="1" ht="63.75">
      <c r="A9" s="238" t="s">
        <v>39</v>
      </c>
    </row>
    <row r="10" spans="1:3" s="237" customFormat="1">
      <c r="A10" s="238"/>
    </row>
    <row r="11" spans="1:3" s="237" customFormat="1" ht="63.75">
      <c r="A11" s="238" t="s">
        <v>40</v>
      </c>
    </row>
    <row r="12" spans="1:3" s="237" customFormat="1">
      <c r="A12" s="238"/>
    </row>
    <row r="13" spans="1:3" s="237" customFormat="1" ht="114.75">
      <c r="A13" s="238" t="s">
        <v>41</v>
      </c>
    </row>
    <row r="14" spans="1:3" s="237" customFormat="1">
      <c r="A14" s="238"/>
    </row>
    <row r="15" spans="1:3" s="237" customFormat="1" ht="89.25">
      <c r="A15" s="238" t="s">
        <v>2471</v>
      </c>
      <c r="C15" s="1090"/>
    </row>
    <row r="16" spans="1:3" s="237" customFormat="1">
      <c r="A16" s="238"/>
    </row>
    <row r="17" spans="1:5" s="237" customFormat="1" ht="38.25">
      <c r="A17" s="10" t="s">
        <v>1541</v>
      </c>
      <c r="E17" s="1090"/>
    </row>
    <row r="18" spans="1:5" s="237" customFormat="1">
      <c r="A18" s="238"/>
    </row>
    <row r="19" spans="1:5" s="237" customFormat="1" ht="38.25">
      <c r="A19" s="238" t="s">
        <v>639</v>
      </c>
    </row>
    <row r="20" spans="1:5" s="237" customFormat="1">
      <c r="A20" s="238"/>
    </row>
    <row r="21" spans="1:5" s="237" customFormat="1" ht="38.25">
      <c r="A21" s="238" t="s">
        <v>640</v>
      </c>
    </row>
    <row r="22" spans="1:5" s="237" customFormat="1">
      <c r="A22" s="238"/>
    </row>
    <row r="23" spans="1:5" s="237" customFormat="1" ht="51">
      <c r="A23" s="238" t="s">
        <v>371</v>
      </c>
    </row>
    <row r="24" spans="1:5" s="237" customFormat="1">
      <c r="A24" s="238"/>
    </row>
    <row r="25" spans="1:5" s="237" customFormat="1" ht="76.5">
      <c r="A25" s="238" t="s">
        <v>372</v>
      </c>
    </row>
    <row r="26" spans="1:5" s="237" customFormat="1">
      <c r="A26" s="238"/>
    </row>
    <row r="27" spans="1:5" s="237" customFormat="1" ht="51">
      <c r="A27" s="238" t="s">
        <v>46</v>
      </c>
    </row>
    <row r="28" spans="1:5" s="237" customFormat="1">
      <c r="A28" s="238"/>
    </row>
    <row r="29" spans="1:5" s="237" customFormat="1" ht="38.25">
      <c r="A29" s="238" t="s">
        <v>1542</v>
      </c>
    </row>
    <row r="30" spans="1:5" s="237" customFormat="1">
      <c r="A30" s="238"/>
    </row>
    <row r="31" spans="1:5" s="237" customFormat="1" ht="51">
      <c r="A31" s="238" t="s">
        <v>1543</v>
      </c>
    </row>
    <row r="32" spans="1:5">
      <c r="A32" s="231"/>
    </row>
    <row r="33" spans="1:1">
      <c r="A33" s="231"/>
    </row>
    <row r="34" spans="1:1">
      <c r="A34" s="231"/>
    </row>
    <row r="35" spans="1:1">
      <c r="A35" s="231"/>
    </row>
    <row r="36" spans="1:1">
      <c r="A36" s="231"/>
    </row>
    <row r="37" spans="1:1">
      <c r="A37" s="232"/>
    </row>
    <row r="38" spans="1:1">
      <c r="A38" s="233"/>
    </row>
    <row r="39" spans="1:1">
      <c r="A39" s="234"/>
    </row>
    <row r="40" spans="1:1">
      <c r="A40" s="235"/>
    </row>
    <row r="41" spans="1:1">
      <c r="A41" s="231"/>
    </row>
    <row r="42" spans="1:1">
      <c r="A42" s="231"/>
    </row>
    <row r="43" spans="1:1">
      <c r="A43" s="231"/>
    </row>
    <row r="44" spans="1:1">
      <c r="A44" s="236"/>
    </row>
  </sheetData>
  <sheetProtection password="CD5A" sheet="1" objects="1" scenarios="1"/>
  <pageMargins left="0.70866141732283472" right="0.70866141732283472" top="0.74803149606299213" bottom="0.74803149606299213" header="0.31496062992125984" footer="0.31496062992125984"/>
  <pageSetup paperSize="9" orientation="portrait" r:id="rId1"/>
  <headerFooter>
    <oddHeader>&amp;CDokumentacija za nadmetanje&amp;RStalni granični prijelaz za 
međunarodni promet putnika VITALJINA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showZeros="0" view="pageBreakPreview" topLeftCell="A52" zoomScale="70" zoomScaleNormal="100" zoomScaleSheetLayoutView="70" workbookViewId="0">
      <selection activeCell="I80" sqref="I80"/>
    </sheetView>
  </sheetViews>
  <sheetFormatPr defaultRowHeight="12.75" outlineLevelRow="1"/>
  <cols>
    <col min="1" max="1" width="6.7109375" style="874" customWidth="1"/>
    <col min="2" max="2" width="46.140625" style="867" customWidth="1"/>
    <col min="3" max="3" width="8.85546875" style="865" customWidth="1"/>
    <col min="4" max="4" width="10.5703125" style="866" customWidth="1"/>
    <col min="5" max="5" width="13.28515625" style="1497" customWidth="1"/>
    <col min="6" max="6" width="15.7109375" style="1003" customWidth="1"/>
    <col min="7" max="8" width="9.140625" style="50"/>
    <col min="9" max="16384" width="9.140625" style="51"/>
  </cols>
  <sheetData>
    <row r="1" spans="1:8" s="75" customFormat="1" ht="26.25" thickBot="1">
      <c r="A1" s="185" t="s">
        <v>514</v>
      </c>
      <c r="B1" s="186" t="s">
        <v>515</v>
      </c>
      <c r="C1" s="187" t="s">
        <v>516</v>
      </c>
      <c r="D1" s="187" t="s">
        <v>517</v>
      </c>
      <c r="E1" s="187" t="s">
        <v>485</v>
      </c>
      <c r="F1" s="1457" t="s">
        <v>553</v>
      </c>
      <c r="G1" s="74"/>
      <c r="H1" s="74"/>
    </row>
    <row r="2" spans="1:8" ht="13.5" thickTop="1">
      <c r="A2" s="157"/>
      <c r="B2" s="95"/>
      <c r="C2" s="188"/>
      <c r="D2" s="188"/>
      <c r="E2" s="1478"/>
      <c r="F2" s="1459"/>
    </row>
    <row r="3" spans="1:8" s="56" customFormat="1" ht="23.25" customHeight="1">
      <c r="A3" s="76" t="s">
        <v>899</v>
      </c>
      <c r="B3" s="169" t="s">
        <v>1099</v>
      </c>
      <c r="C3" s="78"/>
      <c r="D3" s="78"/>
      <c r="E3" s="1479"/>
      <c r="F3" s="1155"/>
      <c r="G3" s="55"/>
      <c r="H3" s="55"/>
    </row>
    <row r="4" spans="1:8" ht="12" customHeight="1">
      <c r="A4" s="47"/>
      <c r="B4" s="48"/>
      <c r="C4" s="190"/>
      <c r="D4" s="190"/>
      <c r="E4" s="1480"/>
      <c r="F4" s="1461"/>
    </row>
    <row r="5" spans="1:8" s="46" customFormat="1" ht="20.100000000000001" customHeight="1">
      <c r="A5" s="79" t="s">
        <v>910</v>
      </c>
      <c r="B5" s="80" t="s">
        <v>1840</v>
      </c>
      <c r="C5" s="81"/>
      <c r="D5" s="82"/>
      <c r="E5" s="1481"/>
      <c r="F5" s="1159"/>
      <c r="G5" s="45"/>
      <c r="H5" s="45"/>
    </row>
    <row r="6" spans="1:8" s="87" customFormat="1">
      <c r="A6" s="83"/>
      <c r="B6" s="84"/>
      <c r="C6" s="192"/>
      <c r="D6" s="1000"/>
      <c r="E6" s="1482"/>
      <c r="F6" s="1463"/>
      <c r="G6" s="25"/>
      <c r="H6" s="25"/>
    </row>
    <row r="7" spans="1:8" s="46" customFormat="1" ht="20.100000000000001" customHeight="1">
      <c r="A7" s="104" t="s">
        <v>1907</v>
      </c>
      <c r="B7" s="105" t="s">
        <v>1656</v>
      </c>
      <c r="C7" s="106"/>
      <c r="D7" s="107"/>
      <c r="E7" s="1483"/>
      <c r="F7" s="1211"/>
      <c r="G7" s="45"/>
      <c r="H7" s="45"/>
    </row>
    <row r="8" spans="1:8" s="42" customFormat="1" collapsed="1">
      <c r="A8" s="108"/>
      <c r="B8" s="109"/>
      <c r="C8" s="110"/>
      <c r="D8" s="111"/>
      <c r="E8" s="1484"/>
      <c r="F8" s="1213"/>
      <c r="G8" s="41"/>
      <c r="H8" s="41"/>
    </row>
    <row r="9" spans="1:8" s="87" customFormat="1" ht="25.5" customHeight="1" outlineLevel="1">
      <c r="A9" s="262" t="s">
        <v>490</v>
      </c>
      <c r="B9" s="5" t="s">
        <v>2307</v>
      </c>
      <c r="C9" s="263"/>
      <c r="D9" s="264"/>
      <c r="E9" s="1282"/>
      <c r="F9" s="1184"/>
      <c r="G9" s="25"/>
      <c r="H9" s="25"/>
    </row>
    <row r="10" spans="1:8" s="87" customFormat="1" ht="25.5" customHeight="1" outlineLevel="1">
      <c r="A10" s="262" t="s">
        <v>487</v>
      </c>
      <c r="B10" s="775" t="s">
        <v>1114</v>
      </c>
      <c r="C10" s="263" t="s">
        <v>159</v>
      </c>
      <c r="D10" s="264">
        <v>1</v>
      </c>
      <c r="E10" s="930"/>
      <c r="F10" s="1184" t="str">
        <f t="shared" ref="F10:F15" si="0">IF(N(E10),ROUND(E10*D10,2),"")</f>
        <v/>
      </c>
      <c r="G10" s="25"/>
      <c r="H10" s="25"/>
    </row>
    <row r="11" spans="1:8" s="87" customFormat="1" ht="25.5" customHeight="1" outlineLevel="1">
      <c r="A11" s="262" t="s">
        <v>488</v>
      </c>
      <c r="B11" s="775" t="s">
        <v>1115</v>
      </c>
      <c r="C11" s="263" t="s">
        <v>491</v>
      </c>
      <c r="D11" s="264">
        <v>16</v>
      </c>
      <c r="E11" s="930"/>
      <c r="F11" s="1184" t="str">
        <f t="shared" si="0"/>
        <v/>
      </c>
      <c r="G11" s="25"/>
      <c r="H11" s="25"/>
    </row>
    <row r="12" spans="1:8" s="87" customFormat="1" ht="12.75" customHeight="1" outlineLevel="1">
      <c r="A12" s="262" t="s">
        <v>968</v>
      </c>
      <c r="B12" s="775" t="s">
        <v>1116</v>
      </c>
      <c r="C12" s="263" t="s">
        <v>491</v>
      </c>
      <c r="D12" s="264">
        <v>8</v>
      </c>
      <c r="E12" s="930"/>
      <c r="F12" s="1184" t="str">
        <f t="shared" si="0"/>
        <v/>
      </c>
      <c r="G12" s="25"/>
      <c r="H12" s="25"/>
    </row>
    <row r="13" spans="1:8" s="87" customFormat="1" ht="25.5" customHeight="1" outlineLevel="1">
      <c r="A13" s="262" t="s">
        <v>969</v>
      </c>
      <c r="B13" s="775" t="s">
        <v>1117</v>
      </c>
      <c r="C13" s="263" t="s">
        <v>491</v>
      </c>
      <c r="D13" s="264">
        <v>12</v>
      </c>
      <c r="E13" s="930"/>
      <c r="F13" s="1184" t="str">
        <f t="shared" si="0"/>
        <v/>
      </c>
      <c r="G13" s="25"/>
      <c r="H13" s="25"/>
    </row>
    <row r="14" spans="1:8" s="87" customFormat="1" ht="25.5" customHeight="1" outlineLevel="1">
      <c r="A14" s="262" t="s">
        <v>970</v>
      </c>
      <c r="B14" s="775" t="s">
        <v>1118</v>
      </c>
      <c r="C14" s="263" t="s">
        <v>491</v>
      </c>
      <c r="D14" s="264">
        <v>10</v>
      </c>
      <c r="E14" s="930"/>
      <c r="F14" s="1184" t="str">
        <f t="shared" si="0"/>
        <v/>
      </c>
      <c r="G14" s="25"/>
      <c r="H14" s="25"/>
    </row>
    <row r="15" spans="1:8" s="87" customFormat="1" ht="38.25" customHeight="1" outlineLevel="1">
      <c r="A15" s="262" t="s">
        <v>1269</v>
      </c>
      <c r="B15" s="776" t="s">
        <v>1119</v>
      </c>
      <c r="C15" s="777" t="s">
        <v>257</v>
      </c>
      <c r="D15" s="778">
        <v>1</v>
      </c>
      <c r="E15" s="931"/>
      <c r="F15" s="1485" t="str">
        <f t="shared" si="0"/>
        <v/>
      </c>
      <c r="G15" s="25"/>
      <c r="H15" s="25"/>
    </row>
    <row r="16" spans="1:8" s="42" customFormat="1" ht="13.5" thickBot="1">
      <c r="A16" s="37"/>
      <c r="B16" s="38"/>
      <c r="C16" s="39"/>
      <c r="D16" s="40"/>
      <c r="E16" s="40"/>
      <c r="F16" s="1209"/>
      <c r="G16" s="41"/>
      <c r="H16" s="41"/>
    </row>
    <row r="17" spans="1:8" s="46" customFormat="1" ht="20.100000000000001" customHeight="1" thickBot="1">
      <c r="A17" s="43"/>
      <c r="B17" s="193" t="s">
        <v>1657</v>
      </c>
      <c r="C17" s="112"/>
      <c r="D17" s="112"/>
      <c r="E17" s="112"/>
      <c r="F17" s="1428">
        <f>SUM(F10:F16)</f>
        <v>0</v>
      </c>
      <c r="G17" s="45"/>
      <c r="H17" s="45"/>
    </row>
    <row r="18" spans="1:8" s="87" customFormat="1">
      <c r="A18" s="100"/>
      <c r="B18" s="101"/>
      <c r="C18" s="102"/>
      <c r="D18" s="103"/>
      <c r="E18" s="896"/>
      <c r="F18" s="1209"/>
      <c r="G18" s="25"/>
      <c r="H18" s="25"/>
    </row>
    <row r="19" spans="1:8" s="46" customFormat="1">
      <c r="A19" s="104" t="s">
        <v>1908</v>
      </c>
      <c r="B19" s="141" t="s">
        <v>1658</v>
      </c>
      <c r="C19" s="106"/>
      <c r="D19" s="107"/>
      <c r="E19" s="1468"/>
      <c r="F19" s="1211"/>
      <c r="G19" s="45"/>
      <c r="H19" s="45"/>
    </row>
    <row r="20" spans="1:8" s="42" customFormat="1" collapsed="1">
      <c r="A20" s="108"/>
      <c r="B20" s="109"/>
      <c r="C20" s="110"/>
      <c r="D20" s="111"/>
      <c r="E20" s="111"/>
      <c r="F20" s="1213"/>
      <c r="G20" s="41"/>
      <c r="H20" s="41"/>
    </row>
    <row r="21" spans="1:8" s="87" customFormat="1" ht="25.5" customHeight="1" outlineLevel="1">
      <c r="A21" s="364" t="s">
        <v>490</v>
      </c>
      <c r="B21" s="5" t="s">
        <v>1120</v>
      </c>
      <c r="C21" s="263"/>
      <c r="D21" s="264"/>
      <c r="E21" s="264"/>
      <c r="F21" s="1184"/>
      <c r="G21" s="25"/>
      <c r="H21" s="25"/>
    </row>
    <row r="22" spans="1:8" s="87" customFormat="1" ht="38.25" customHeight="1" outlineLevel="1">
      <c r="A22" s="262" t="s">
        <v>487</v>
      </c>
      <c r="B22" s="775" t="s">
        <v>1121</v>
      </c>
      <c r="C22" s="263" t="s">
        <v>491</v>
      </c>
      <c r="D22" s="264">
        <v>10</v>
      </c>
      <c r="E22" s="930"/>
      <c r="F22" s="1184" t="str">
        <f t="shared" ref="F22:F24" si="1">IF(N(E22),ROUND(E22*D22,2),"")</f>
        <v/>
      </c>
      <c r="G22" s="25"/>
      <c r="H22" s="25"/>
    </row>
    <row r="23" spans="1:8" s="87" customFormat="1" ht="38.25" customHeight="1" outlineLevel="1">
      <c r="A23" s="262" t="s">
        <v>488</v>
      </c>
      <c r="B23" s="776" t="s">
        <v>1122</v>
      </c>
      <c r="C23" s="777" t="s">
        <v>257</v>
      </c>
      <c r="D23" s="778">
        <v>1</v>
      </c>
      <c r="E23" s="931"/>
      <c r="F23" s="1485" t="str">
        <f t="shared" si="1"/>
        <v/>
      </c>
      <c r="G23" s="25"/>
      <c r="H23" s="25"/>
    </row>
    <row r="24" spans="1:8" s="87" customFormat="1" ht="25.5" customHeight="1" outlineLevel="1">
      <c r="A24" s="262" t="s">
        <v>968</v>
      </c>
      <c r="B24" s="775" t="s">
        <v>1123</v>
      </c>
      <c r="C24" s="263" t="s">
        <v>491</v>
      </c>
      <c r="D24" s="264">
        <v>8</v>
      </c>
      <c r="E24" s="930"/>
      <c r="F24" s="1485" t="str">
        <f t="shared" si="1"/>
        <v/>
      </c>
      <c r="G24" s="25"/>
      <c r="H24" s="25"/>
    </row>
    <row r="25" spans="1:8" s="42" customFormat="1" ht="13.5" thickBot="1">
      <c r="A25" s="37"/>
      <c r="B25" s="38"/>
      <c r="C25" s="39"/>
      <c r="D25" s="40"/>
      <c r="E25" s="40"/>
      <c r="F25" s="1209"/>
      <c r="G25" s="41"/>
      <c r="H25" s="41"/>
    </row>
    <row r="26" spans="1:8" s="46" customFormat="1" ht="20.100000000000001" customHeight="1" thickBot="1">
      <c r="A26" s="43"/>
      <c r="B26" s="193" t="s">
        <v>1659</v>
      </c>
      <c r="C26" s="112"/>
      <c r="D26" s="112"/>
      <c r="E26" s="112"/>
      <c r="F26" s="1428">
        <f>SUM(F22:F25)</f>
        <v>0</v>
      </c>
      <c r="G26" s="45"/>
      <c r="H26" s="45"/>
    </row>
    <row r="27" spans="1:8" s="87" customFormat="1">
      <c r="A27" s="100"/>
      <c r="B27" s="101"/>
      <c r="C27" s="102"/>
      <c r="D27" s="103"/>
      <c r="E27" s="896"/>
      <c r="F27" s="1209"/>
      <c r="G27" s="25"/>
      <c r="H27" s="25"/>
    </row>
    <row r="28" spans="1:8" s="46" customFormat="1" ht="20.100000000000001" customHeight="1">
      <c r="A28" s="104" t="s">
        <v>1909</v>
      </c>
      <c r="B28" s="105" t="s">
        <v>1660</v>
      </c>
      <c r="C28" s="106"/>
      <c r="D28" s="107"/>
      <c r="E28" s="1468"/>
      <c r="F28" s="1211"/>
      <c r="G28" s="45"/>
      <c r="H28" s="45"/>
    </row>
    <row r="29" spans="1:8" s="42" customFormat="1" collapsed="1">
      <c r="A29" s="108"/>
      <c r="B29" s="109"/>
      <c r="C29" s="110"/>
      <c r="D29" s="111"/>
      <c r="E29" s="111"/>
      <c r="F29" s="1213"/>
      <c r="G29" s="41"/>
      <c r="H29" s="41"/>
    </row>
    <row r="30" spans="1:8" s="87" customFormat="1" ht="51" customHeight="1" outlineLevel="1">
      <c r="A30" s="779" t="s">
        <v>490</v>
      </c>
      <c r="B30" s="5" t="s">
        <v>1124</v>
      </c>
      <c r="C30" s="263" t="s">
        <v>491</v>
      </c>
      <c r="D30" s="264">
        <v>8</v>
      </c>
      <c r="E30" s="930"/>
      <c r="F30" s="1485" t="str">
        <f t="shared" ref="F30:F31" si="2">IF(N(E30),ROUND(E30*D30,2),"")</f>
        <v/>
      </c>
      <c r="G30" s="25"/>
      <c r="H30" s="25"/>
    </row>
    <row r="31" spans="1:8" s="87" customFormat="1" ht="12.75" customHeight="1" outlineLevel="1">
      <c r="A31" s="262" t="s">
        <v>492</v>
      </c>
      <c r="B31" s="5" t="s">
        <v>1125</v>
      </c>
      <c r="C31" s="263" t="s">
        <v>257</v>
      </c>
      <c r="D31" s="264">
        <v>1</v>
      </c>
      <c r="E31" s="930"/>
      <c r="F31" s="1485" t="str">
        <f t="shared" si="2"/>
        <v/>
      </c>
      <c r="G31" s="25"/>
      <c r="H31" s="25"/>
    </row>
    <row r="32" spans="1:8" s="42" customFormat="1" ht="13.5" thickBot="1">
      <c r="A32" s="37"/>
      <c r="B32" s="38"/>
      <c r="C32" s="39"/>
      <c r="D32" s="40"/>
      <c r="E32" s="40"/>
      <c r="F32" s="1209"/>
      <c r="G32" s="41"/>
      <c r="H32" s="41"/>
    </row>
    <row r="33" spans="1:8" s="46" customFormat="1" ht="20.100000000000001" customHeight="1" thickBot="1">
      <c r="A33" s="43"/>
      <c r="B33" s="88" t="s">
        <v>1661</v>
      </c>
      <c r="C33" s="112"/>
      <c r="D33" s="112"/>
      <c r="E33" s="112"/>
      <c r="F33" s="1428">
        <f>SUM(F30:F32)</f>
        <v>0</v>
      </c>
      <c r="G33" s="45"/>
      <c r="H33" s="45"/>
    </row>
    <row r="34" spans="1:8" s="87" customFormat="1">
      <c r="A34" s="100"/>
      <c r="B34" s="101"/>
      <c r="C34" s="102"/>
      <c r="D34" s="103"/>
      <c r="E34" s="896"/>
      <c r="F34" s="1209"/>
      <c r="G34" s="25"/>
      <c r="H34" s="25"/>
    </row>
    <row r="35" spans="1:8" s="115" customFormat="1" ht="20.100000000000001" customHeight="1">
      <c r="A35" s="194"/>
      <c r="B35" s="80" t="s">
        <v>570</v>
      </c>
      <c r="C35" s="99"/>
      <c r="D35" s="99"/>
      <c r="E35" s="99"/>
      <c r="F35" s="1208"/>
      <c r="G35" s="114"/>
      <c r="H35" s="114"/>
    </row>
    <row r="36" spans="1:8" s="115" customFormat="1" ht="20.25" customHeight="1">
      <c r="A36" s="116" t="str">
        <f>A7</f>
        <v>9.1.1.</v>
      </c>
      <c r="B36" s="117" t="s">
        <v>1656</v>
      </c>
      <c r="C36" s="118"/>
      <c r="D36" s="119"/>
      <c r="E36" s="119"/>
      <c r="F36" s="1238">
        <f>F17</f>
        <v>0</v>
      </c>
      <c r="G36" s="114"/>
      <c r="H36" s="114"/>
    </row>
    <row r="37" spans="1:8" s="115" customFormat="1" ht="20.25" customHeight="1">
      <c r="A37" s="120" t="str">
        <f>A19</f>
        <v>9.1.2.</v>
      </c>
      <c r="B37" s="121" t="s">
        <v>1658</v>
      </c>
      <c r="C37" s="122"/>
      <c r="D37" s="123"/>
      <c r="E37" s="123"/>
      <c r="F37" s="1240">
        <f>F26</f>
        <v>0</v>
      </c>
      <c r="G37" s="114"/>
      <c r="H37" s="114"/>
    </row>
    <row r="38" spans="1:8" s="115" customFormat="1" ht="20.25" customHeight="1">
      <c r="A38" s="124" t="str">
        <f>A28</f>
        <v>9.1.3.</v>
      </c>
      <c r="B38" s="121" t="s">
        <v>1660</v>
      </c>
      <c r="C38" s="122"/>
      <c r="D38" s="123"/>
      <c r="E38" s="123"/>
      <c r="F38" s="1240">
        <f>F33</f>
        <v>0</v>
      </c>
      <c r="G38" s="114"/>
      <c r="H38" s="114"/>
    </row>
    <row r="39" spans="1:8" s="115" customFormat="1" ht="13.5" thickBot="1">
      <c r="A39" s="126"/>
      <c r="B39" s="127"/>
      <c r="C39" s="128"/>
      <c r="D39" s="129"/>
      <c r="E39" s="129"/>
      <c r="F39" s="1247"/>
      <c r="G39" s="114"/>
      <c r="H39" s="114"/>
    </row>
    <row r="40" spans="1:8" s="134" customFormat="1" ht="27.75" customHeight="1" thickTop="1" thickBot="1">
      <c r="A40" s="154"/>
      <c r="B40" s="130" t="s">
        <v>1841</v>
      </c>
      <c r="C40" s="131"/>
      <c r="D40" s="132"/>
      <c r="E40" s="1486"/>
      <c r="F40" s="1249">
        <f>SUM(F36:F39)</f>
        <v>0</v>
      </c>
      <c r="G40" s="133"/>
      <c r="H40" s="133"/>
    </row>
    <row r="41" spans="1:8">
      <c r="A41" s="135"/>
      <c r="B41" s="136"/>
      <c r="C41" s="137"/>
      <c r="D41" s="137"/>
      <c r="E41" s="137"/>
      <c r="F41" s="1244"/>
    </row>
    <row r="42" spans="1:8" s="46" customFormat="1" ht="20.100000000000001" customHeight="1">
      <c r="A42" s="79" t="s">
        <v>1000</v>
      </c>
      <c r="B42" s="80" t="s">
        <v>597</v>
      </c>
      <c r="C42" s="98"/>
      <c r="D42" s="99"/>
      <c r="E42" s="99"/>
      <c r="F42" s="1208"/>
      <c r="G42" s="45"/>
      <c r="H42" s="45"/>
    </row>
    <row r="43" spans="1:8" s="87" customFormat="1">
      <c r="A43" s="100"/>
      <c r="B43" s="101"/>
      <c r="C43" s="102"/>
      <c r="D43" s="103"/>
      <c r="E43" s="896"/>
      <c r="F43" s="1209"/>
      <c r="G43" s="25"/>
      <c r="H43" s="25"/>
    </row>
    <row r="44" spans="1:8" s="87" customFormat="1" ht="140.25" customHeight="1" outlineLevel="1">
      <c r="A44" s="909"/>
      <c r="B44" s="253" t="s">
        <v>1832</v>
      </c>
      <c r="C44" s="417"/>
      <c r="D44" s="255"/>
      <c r="E44" s="255"/>
      <c r="F44" s="1004"/>
      <c r="G44" s="25"/>
      <c r="H44" s="25"/>
    </row>
    <row r="45" spans="1:8" s="87" customFormat="1" ht="12.75" customHeight="1" outlineLevel="1">
      <c r="A45" s="379"/>
      <c r="B45" s="380"/>
      <c r="C45" s="416"/>
      <c r="D45" s="261"/>
      <c r="E45" s="261"/>
      <c r="F45" s="1006"/>
      <c r="G45" s="25"/>
      <c r="H45" s="25"/>
    </row>
    <row r="46" spans="1:8" s="46" customFormat="1" ht="12.75" customHeight="1" outlineLevel="1">
      <c r="A46" s="252" t="s">
        <v>490</v>
      </c>
      <c r="B46" s="253" t="s">
        <v>598</v>
      </c>
      <c r="C46" s="254"/>
      <c r="D46" s="255"/>
      <c r="E46" s="255"/>
      <c r="F46" s="1004"/>
      <c r="G46" s="45"/>
      <c r="H46" s="45"/>
    </row>
    <row r="47" spans="1:8" s="46" customFormat="1" ht="63.75" customHeight="1" outlineLevel="1">
      <c r="A47" s="256"/>
      <c r="B47" s="6" t="s">
        <v>1827</v>
      </c>
      <c r="C47" s="257"/>
      <c r="D47" s="258"/>
      <c r="E47" s="258"/>
      <c r="F47" s="1005"/>
      <c r="G47" s="45"/>
      <c r="H47" s="45"/>
    </row>
    <row r="48" spans="1:8" s="46" customFormat="1" ht="12.75" customHeight="1" outlineLevel="1">
      <c r="A48" s="259"/>
      <c r="B48" s="26" t="s">
        <v>600</v>
      </c>
      <c r="C48" s="260"/>
      <c r="D48" s="261"/>
      <c r="E48" s="261"/>
      <c r="F48" s="1006"/>
      <c r="G48" s="45"/>
      <c r="H48" s="45"/>
    </row>
    <row r="49" spans="1:8" s="46" customFormat="1" ht="12.75" customHeight="1" outlineLevel="1">
      <c r="A49" s="262" t="s">
        <v>487</v>
      </c>
      <c r="B49" s="5" t="s">
        <v>599</v>
      </c>
      <c r="C49" s="263" t="s">
        <v>491</v>
      </c>
      <c r="D49" s="264">
        <v>3</v>
      </c>
      <c r="E49" s="930"/>
      <c r="F49" s="1184" t="str">
        <f t="shared" ref="F49:F50" si="3">IF(N(E49),ROUND(E49*D49,2),"")</f>
        <v/>
      </c>
      <c r="G49" s="45"/>
      <c r="H49" s="45"/>
    </row>
    <row r="50" spans="1:8" s="46" customFormat="1" ht="12.75" customHeight="1" outlineLevel="1">
      <c r="A50" s="262" t="s">
        <v>488</v>
      </c>
      <c r="B50" s="5" t="s">
        <v>1467</v>
      </c>
      <c r="C50" s="263" t="s">
        <v>491</v>
      </c>
      <c r="D50" s="264">
        <v>14</v>
      </c>
      <c r="E50" s="930"/>
      <c r="F50" s="1184" t="str">
        <f t="shared" si="3"/>
        <v/>
      </c>
      <c r="G50" s="45"/>
      <c r="H50" s="45"/>
    </row>
    <row r="51" spans="1:8" s="244" customFormat="1" ht="12.75" customHeight="1" outlineLevel="1">
      <c r="A51" s="269"/>
      <c r="B51" s="270"/>
      <c r="C51" s="271"/>
      <c r="D51" s="272"/>
      <c r="E51" s="272"/>
      <c r="F51" s="1163"/>
      <c r="G51" s="396"/>
      <c r="H51" s="396"/>
    </row>
    <row r="52" spans="1:8" s="46" customFormat="1" ht="12.75" customHeight="1" outlineLevel="1">
      <c r="A52" s="252" t="s">
        <v>492</v>
      </c>
      <c r="B52" s="253" t="s">
        <v>601</v>
      </c>
      <c r="C52" s="254"/>
      <c r="D52" s="255"/>
      <c r="E52" s="255"/>
      <c r="F52" s="1004"/>
      <c r="G52" s="45"/>
      <c r="H52" s="45"/>
    </row>
    <row r="53" spans="1:8" s="46" customFormat="1" ht="76.5" customHeight="1" outlineLevel="1">
      <c r="A53" s="256"/>
      <c r="B53" s="6" t="s">
        <v>1828</v>
      </c>
      <c r="C53" s="257"/>
      <c r="D53" s="258"/>
      <c r="E53" s="258"/>
      <c r="F53" s="1005"/>
      <c r="G53" s="45"/>
      <c r="H53" s="45"/>
    </row>
    <row r="54" spans="1:8" s="46" customFormat="1" ht="12.75" customHeight="1" outlineLevel="1">
      <c r="A54" s="259"/>
      <c r="B54" s="26" t="s">
        <v>1472</v>
      </c>
      <c r="C54" s="260"/>
      <c r="D54" s="261"/>
      <c r="E54" s="261"/>
      <c r="F54" s="1006"/>
      <c r="G54" s="45"/>
      <c r="H54" s="45"/>
    </row>
    <row r="55" spans="1:8" s="244" customFormat="1" ht="12.75" customHeight="1" outlineLevel="1">
      <c r="A55" s="266" t="s">
        <v>483</v>
      </c>
      <c r="B55" s="5" t="s">
        <v>602</v>
      </c>
      <c r="C55" s="268" t="s">
        <v>491</v>
      </c>
      <c r="D55" s="265">
        <v>7</v>
      </c>
      <c r="E55" s="935"/>
      <c r="F55" s="1466" t="str">
        <f t="shared" ref="F55:F58" si="4">IF(N(E55),ROUND(E55*D55,2),"")</f>
        <v/>
      </c>
      <c r="G55" s="396"/>
      <c r="H55" s="396"/>
    </row>
    <row r="56" spans="1:8" s="244" customFormat="1" ht="12.75" customHeight="1" outlineLevel="1">
      <c r="A56" s="266" t="s">
        <v>484</v>
      </c>
      <c r="B56" s="5" t="s">
        <v>1913</v>
      </c>
      <c r="C56" s="268" t="s">
        <v>491</v>
      </c>
      <c r="D56" s="265">
        <v>12</v>
      </c>
      <c r="E56" s="935"/>
      <c r="F56" s="1466" t="str">
        <f t="shared" si="4"/>
        <v/>
      </c>
      <c r="G56" s="396"/>
      <c r="H56" s="396"/>
    </row>
    <row r="57" spans="1:8" s="244" customFormat="1" ht="12.75" customHeight="1" outlineLevel="1">
      <c r="A57" s="266" t="s">
        <v>575</v>
      </c>
      <c r="B57" s="5" t="s">
        <v>1924</v>
      </c>
      <c r="C57" s="268" t="s">
        <v>491</v>
      </c>
      <c r="D57" s="265">
        <v>5</v>
      </c>
      <c r="E57" s="935"/>
      <c r="F57" s="1184" t="str">
        <f t="shared" si="4"/>
        <v/>
      </c>
      <c r="G57" s="396"/>
      <c r="H57" s="396"/>
    </row>
    <row r="58" spans="1:8" s="244" customFormat="1" ht="12.75" customHeight="1" outlineLevel="1">
      <c r="A58" s="266" t="s">
        <v>1074</v>
      </c>
      <c r="B58" s="5" t="s">
        <v>1834</v>
      </c>
      <c r="C58" s="268" t="s">
        <v>491</v>
      </c>
      <c r="D58" s="265">
        <v>1</v>
      </c>
      <c r="E58" s="935"/>
      <c r="F58" s="1184" t="str">
        <f t="shared" si="4"/>
        <v/>
      </c>
      <c r="G58" s="396"/>
      <c r="H58" s="396"/>
    </row>
    <row r="59" spans="1:8" s="244" customFormat="1" ht="12.75" customHeight="1" outlineLevel="1">
      <c r="A59" s="269"/>
      <c r="B59" s="270"/>
      <c r="C59" s="271"/>
      <c r="D59" s="272"/>
      <c r="E59" s="272"/>
      <c r="F59" s="1163"/>
      <c r="G59" s="396"/>
      <c r="H59" s="396"/>
    </row>
    <row r="60" spans="1:8" s="46" customFormat="1" ht="12.75" customHeight="1" outlineLevel="1">
      <c r="A60" s="252" t="s">
        <v>493</v>
      </c>
      <c r="B60" s="253" t="s">
        <v>1829</v>
      </c>
      <c r="C60" s="254"/>
      <c r="D60" s="255"/>
      <c r="E60" s="255"/>
      <c r="F60" s="1004"/>
      <c r="G60" s="45"/>
      <c r="H60" s="45"/>
    </row>
    <row r="61" spans="1:8" s="46" customFormat="1" ht="51" customHeight="1" outlineLevel="1">
      <c r="A61" s="256"/>
      <c r="B61" s="6" t="s">
        <v>1830</v>
      </c>
      <c r="C61" s="257"/>
      <c r="D61" s="258"/>
      <c r="E61" s="258"/>
      <c r="F61" s="1005"/>
      <c r="G61" s="45"/>
      <c r="H61" s="45"/>
    </row>
    <row r="62" spans="1:8" s="46" customFormat="1" ht="12.75" customHeight="1" outlineLevel="1">
      <c r="A62" s="259"/>
      <c r="B62" s="26" t="s">
        <v>641</v>
      </c>
      <c r="C62" s="260"/>
      <c r="D62" s="261"/>
      <c r="E62" s="261"/>
      <c r="F62" s="1006"/>
      <c r="G62" s="45"/>
      <c r="H62" s="45"/>
    </row>
    <row r="63" spans="1:8" s="244" customFormat="1" ht="25.5" customHeight="1" outlineLevel="1" collapsed="1">
      <c r="A63" s="266" t="s">
        <v>498</v>
      </c>
      <c r="B63" s="5" t="s">
        <v>1925</v>
      </c>
      <c r="C63" s="268" t="s">
        <v>491</v>
      </c>
      <c r="D63" s="265">
        <v>3</v>
      </c>
      <c r="E63" s="935"/>
      <c r="F63" s="1167" t="str">
        <f t="shared" ref="F63:F70" si="5">IF(N(E63),ROUND(E63*D63,2),"")</f>
        <v/>
      </c>
      <c r="G63" s="396"/>
      <c r="H63" s="396"/>
    </row>
    <row r="64" spans="1:8" s="244" customFormat="1" ht="25.5" customHeight="1" outlineLevel="1">
      <c r="A64" s="266" t="s">
        <v>499</v>
      </c>
      <c r="B64" s="5" t="s">
        <v>1926</v>
      </c>
      <c r="C64" s="268" t="s">
        <v>491</v>
      </c>
      <c r="D64" s="265">
        <v>28</v>
      </c>
      <c r="E64" s="935"/>
      <c r="F64" s="1167" t="str">
        <f t="shared" si="5"/>
        <v/>
      </c>
      <c r="G64" s="396"/>
      <c r="H64" s="396"/>
    </row>
    <row r="65" spans="1:8" s="244" customFormat="1" ht="25.5" customHeight="1" outlineLevel="1">
      <c r="A65" s="266" t="s">
        <v>582</v>
      </c>
      <c r="B65" s="5" t="s">
        <v>1927</v>
      </c>
      <c r="C65" s="268" t="s">
        <v>491</v>
      </c>
      <c r="D65" s="265">
        <v>21</v>
      </c>
      <c r="E65" s="935"/>
      <c r="F65" s="1167" t="str">
        <f t="shared" si="5"/>
        <v/>
      </c>
      <c r="G65" s="396"/>
      <c r="H65" s="396"/>
    </row>
    <row r="66" spans="1:8" s="244" customFormat="1" ht="25.5" customHeight="1" outlineLevel="1">
      <c r="A66" s="544" t="s">
        <v>1473</v>
      </c>
      <c r="B66" s="22" t="s">
        <v>1835</v>
      </c>
      <c r="C66" s="546" t="s">
        <v>491</v>
      </c>
      <c r="D66" s="547">
        <v>1</v>
      </c>
      <c r="E66" s="935"/>
      <c r="F66" s="1167" t="str">
        <f t="shared" si="5"/>
        <v/>
      </c>
      <c r="G66" s="396"/>
      <c r="H66" s="396"/>
    </row>
    <row r="67" spans="1:8" s="244" customFormat="1" ht="25.5" customHeight="1" outlineLevel="1">
      <c r="A67" s="544" t="s">
        <v>1474</v>
      </c>
      <c r="B67" s="22" t="s">
        <v>1836</v>
      </c>
      <c r="C67" s="546" t="s">
        <v>1837</v>
      </c>
      <c r="D67" s="547">
        <v>1</v>
      </c>
      <c r="E67" s="935"/>
      <c r="F67" s="1167" t="str">
        <f t="shared" si="5"/>
        <v/>
      </c>
      <c r="G67" s="396"/>
      <c r="H67" s="396"/>
    </row>
    <row r="68" spans="1:8" s="244" customFormat="1" ht="12.75" customHeight="1" outlineLevel="1">
      <c r="A68" s="266" t="s">
        <v>1475</v>
      </c>
      <c r="B68" s="5" t="s">
        <v>1928</v>
      </c>
      <c r="C68" s="268" t="s">
        <v>491</v>
      </c>
      <c r="D68" s="265">
        <v>2</v>
      </c>
      <c r="E68" s="935"/>
      <c r="F68" s="1167" t="str">
        <f t="shared" si="5"/>
        <v/>
      </c>
      <c r="G68" s="396"/>
      <c r="H68" s="396"/>
    </row>
    <row r="69" spans="1:8" s="244" customFormat="1" ht="12.75" customHeight="1" outlineLevel="1">
      <c r="A69" s="266" t="s">
        <v>1476</v>
      </c>
      <c r="B69" s="5" t="s">
        <v>1929</v>
      </c>
      <c r="C69" s="268" t="s">
        <v>159</v>
      </c>
      <c r="D69" s="265">
        <v>1</v>
      </c>
      <c r="E69" s="935"/>
      <c r="F69" s="1167" t="str">
        <f t="shared" si="5"/>
        <v/>
      </c>
      <c r="G69" s="396"/>
      <c r="H69" s="396"/>
    </row>
    <row r="70" spans="1:8" s="244" customFormat="1" ht="25.5" customHeight="1" outlineLevel="1">
      <c r="A70" s="780" t="s">
        <v>1477</v>
      </c>
      <c r="B70" s="781" t="s">
        <v>2325</v>
      </c>
      <c r="C70" s="275" t="s">
        <v>159</v>
      </c>
      <c r="D70" s="276">
        <v>1</v>
      </c>
      <c r="E70" s="936"/>
      <c r="F70" s="1487" t="str">
        <f t="shared" si="5"/>
        <v/>
      </c>
      <c r="G70" s="396"/>
      <c r="H70" s="396"/>
    </row>
    <row r="71" spans="1:8" s="244" customFormat="1" ht="102" customHeight="1" outlineLevel="1">
      <c r="A71" s="266"/>
      <c r="B71" s="5" t="s">
        <v>1831</v>
      </c>
      <c r="C71" s="268"/>
      <c r="D71" s="265"/>
      <c r="E71" s="265"/>
      <c r="F71" s="1488"/>
      <c r="G71" s="396"/>
      <c r="H71" s="396"/>
    </row>
    <row r="72" spans="1:8" s="244" customFormat="1" ht="12.75" customHeight="1" outlineLevel="1">
      <c r="A72" s="269"/>
      <c r="B72" s="6"/>
      <c r="C72" s="271"/>
      <c r="D72" s="272"/>
      <c r="E72" s="265"/>
      <c r="F72" s="1487"/>
      <c r="G72" s="396"/>
      <c r="H72" s="396"/>
    </row>
    <row r="73" spans="1:8" s="244" customFormat="1" ht="12.75" customHeight="1" outlineLevel="1">
      <c r="A73" s="252" t="s">
        <v>901</v>
      </c>
      <c r="B73" s="253" t="s">
        <v>642</v>
      </c>
      <c r="C73" s="254"/>
      <c r="D73" s="255"/>
      <c r="E73" s="258"/>
      <c r="F73" s="1004"/>
      <c r="G73" s="396"/>
      <c r="H73" s="396"/>
    </row>
    <row r="74" spans="1:8" s="244" customFormat="1" ht="38.25" customHeight="1" outlineLevel="1">
      <c r="A74" s="256"/>
      <c r="B74" s="6" t="s">
        <v>643</v>
      </c>
      <c r="C74" s="257"/>
      <c r="D74" s="258"/>
      <c r="E74" s="258"/>
      <c r="F74" s="1005"/>
      <c r="G74" s="396"/>
      <c r="H74" s="396"/>
    </row>
    <row r="75" spans="1:8" s="244" customFormat="1" ht="12.75" customHeight="1" outlineLevel="1">
      <c r="A75" s="266" t="s">
        <v>500</v>
      </c>
      <c r="B75" s="5" t="s">
        <v>2326</v>
      </c>
      <c r="C75" s="268" t="s">
        <v>1063</v>
      </c>
      <c r="D75" s="265">
        <v>350</v>
      </c>
      <c r="E75" s="935"/>
      <c r="F75" s="1167" t="str">
        <f t="shared" ref="F75:F76" si="6">IF(N(E75),ROUND(E75*D75,2),"")</f>
        <v/>
      </c>
      <c r="G75" s="396"/>
      <c r="H75" s="396"/>
    </row>
    <row r="76" spans="1:8" s="244" customFormat="1" ht="12.75" customHeight="1" outlineLevel="1">
      <c r="A76" s="266" t="s">
        <v>583</v>
      </c>
      <c r="B76" s="5" t="s">
        <v>2327</v>
      </c>
      <c r="C76" s="268" t="s">
        <v>1063</v>
      </c>
      <c r="D76" s="265">
        <v>350</v>
      </c>
      <c r="E76" s="935"/>
      <c r="F76" s="1167" t="str">
        <f t="shared" si="6"/>
        <v/>
      </c>
      <c r="G76" s="396"/>
      <c r="H76" s="396"/>
    </row>
    <row r="77" spans="1:8" s="42" customFormat="1" ht="13.5" thickBot="1">
      <c r="A77" s="37"/>
      <c r="B77" s="38"/>
      <c r="C77" s="39"/>
      <c r="D77" s="40"/>
      <c r="E77" s="1489"/>
      <c r="F77" s="1209"/>
      <c r="G77" s="41"/>
      <c r="H77" s="41"/>
    </row>
    <row r="78" spans="1:8" s="46" customFormat="1" ht="20.100000000000001" customHeight="1" thickBot="1">
      <c r="A78" s="43"/>
      <c r="B78" s="88" t="s">
        <v>603</v>
      </c>
      <c r="C78" s="89"/>
      <c r="D78" s="89"/>
      <c r="E78" s="1490"/>
      <c r="F78" s="1305">
        <f>SUM(F49:F77)</f>
        <v>0</v>
      </c>
      <c r="G78" s="45"/>
      <c r="H78" s="45"/>
    </row>
    <row r="79" spans="1:8">
      <c r="A79" s="135"/>
      <c r="B79" s="136"/>
      <c r="C79" s="165"/>
      <c r="D79" s="165"/>
      <c r="E79" s="1491"/>
      <c r="F79" s="1276"/>
    </row>
    <row r="80" spans="1:8" s="56" customFormat="1" ht="23.25" customHeight="1">
      <c r="A80" s="52"/>
      <c r="B80" s="53" t="s">
        <v>570</v>
      </c>
      <c r="C80" s="54"/>
      <c r="D80" s="54"/>
      <c r="E80" s="1492"/>
      <c r="F80" s="1195"/>
      <c r="G80" s="55"/>
      <c r="H80" s="55"/>
    </row>
    <row r="81" spans="1:6" s="61" customFormat="1" ht="28.5" customHeight="1">
      <c r="A81" s="166" t="str">
        <f>A5</f>
        <v>9.1.</v>
      </c>
      <c r="B81" s="149" t="str">
        <f>B5</f>
        <v>Demontaža postojećih instalacija</v>
      </c>
      <c r="C81" s="59"/>
      <c r="D81" s="60"/>
      <c r="E81" s="1493"/>
      <c r="F81" s="1197">
        <f>F40</f>
        <v>0</v>
      </c>
    </row>
    <row r="82" spans="1:6" s="61" customFormat="1" ht="27" customHeight="1">
      <c r="A82" s="166" t="str">
        <f>A42</f>
        <v>9.2.</v>
      </c>
      <c r="B82" s="149" t="str">
        <f>B42</f>
        <v>Privremena regulacija prometa</v>
      </c>
      <c r="C82" s="59"/>
      <c r="D82" s="60"/>
      <c r="E82" s="1493"/>
      <c r="F82" s="1197">
        <f>F78</f>
        <v>0</v>
      </c>
    </row>
    <row r="83" spans="1:6" s="66" customFormat="1" ht="13.5" thickBot="1">
      <c r="A83" s="167"/>
      <c r="B83" s="63"/>
      <c r="C83" s="64"/>
      <c r="D83" s="65"/>
      <c r="E83" s="1494"/>
      <c r="F83" s="1199"/>
    </row>
    <row r="84" spans="1:6" s="71" customFormat="1" ht="30" customHeight="1" thickTop="1" thickBot="1">
      <c r="A84" s="168"/>
      <c r="B84" s="195" t="s">
        <v>1705</v>
      </c>
      <c r="C84" s="69"/>
      <c r="D84" s="70"/>
      <c r="E84" s="1495"/>
      <c r="F84" s="1201">
        <f>SUM(F81:F83)</f>
        <v>0</v>
      </c>
    </row>
    <row r="85" spans="1:6">
      <c r="A85" s="868"/>
      <c r="B85" s="869"/>
      <c r="C85" s="870"/>
      <c r="D85" s="871"/>
      <c r="E85" s="1496"/>
      <c r="F85" s="1202"/>
    </row>
  </sheetData>
  <sheetProtection password="F86A" sheet="1" objects="1" scenarios="1"/>
  <pageMargins left="0.70866141732283472" right="0.70866141732283472" top="0.74803149606299213" bottom="0.39370078740157483" header="0.31496062992125984" footer="0.31496062992125984"/>
  <pageSetup paperSize="9" scale="88" fitToHeight="0" orientation="portrait" r:id="rId1"/>
  <headerFooter>
    <oddHeader>&amp;CDokumentacija za nadmetanje&amp;RStalni granični prijelaz za 
međunarodni promet putnika VITALJINA
&amp;"Arial,Bold"2. OBJEKTI VISOKOGRADNJE</oddHeader>
    <oddFooter>&amp;CList &amp;P od &amp;N</oddFooter>
  </headerFooter>
  <rowBreaks count="2" manualBreakCount="2">
    <brk id="40" max="5" man="1"/>
    <brk id="68" max="5" man="1"/>
  </rowBreaks>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7"/>
  <sheetViews>
    <sheetView showZeros="0" view="pageBreakPreview" topLeftCell="A211" zoomScale="70" zoomScaleNormal="100" zoomScaleSheetLayoutView="70" workbookViewId="0">
      <selection activeCell="I229" sqref="I229"/>
    </sheetView>
  </sheetViews>
  <sheetFormatPr defaultRowHeight="12.75" outlineLevelRow="1"/>
  <cols>
    <col min="1" max="1" width="7.140625" style="884" customWidth="1"/>
    <col min="2" max="2" width="49.5703125" style="885" customWidth="1"/>
    <col min="3" max="3" width="9.28515625" style="886" customWidth="1"/>
    <col min="4" max="4" width="10" style="887" customWidth="1"/>
    <col min="5" max="5" width="10.5703125" style="1517" customWidth="1"/>
    <col min="6" max="6" width="14.85546875" style="1518" customWidth="1"/>
    <col min="7" max="7" width="9.140625" style="66"/>
    <col min="8" max="8" width="16.5703125" style="50" customWidth="1"/>
    <col min="9" max="9" width="9.140625" style="50"/>
    <col min="10" max="16384" width="9.140625" style="51"/>
  </cols>
  <sheetData>
    <row r="1" spans="1:9" s="75" customFormat="1" ht="26.25" thickBot="1">
      <c r="A1" s="185" t="s">
        <v>514</v>
      </c>
      <c r="B1" s="186" t="s">
        <v>515</v>
      </c>
      <c r="C1" s="187" t="s">
        <v>516</v>
      </c>
      <c r="D1" s="187" t="s">
        <v>517</v>
      </c>
      <c r="E1" s="187" t="s">
        <v>485</v>
      </c>
      <c r="F1" s="187" t="s">
        <v>553</v>
      </c>
      <c r="G1" s="946"/>
      <c r="H1" s="74"/>
      <c r="I1" s="74"/>
    </row>
    <row r="2" spans="1:9" ht="13.5" thickTop="1">
      <c r="A2" s="157"/>
      <c r="B2" s="95"/>
      <c r="C2" s="188"/>
      <c r="D2" s="188"/>
      <c r="E2" s="1458"/>
      <c r="F2" s="1459"/>
    </row>
    <row r="3" spans="1:9" s="56" customFormat="1" ht="15.75">
      <c r="A3" s="76" t="s">
        <v>909</v>
      </c>
      <c r="B3" s="169" t="s">
        <v>2157</v>
      </c>
      <c r="C3" s="78"/>
      <c r="D3" s="78"/>
      <c r="E3" s="1154"/>
      <c r="F3" s="1155"/>
      <c r="G3" s="947"/>
      <c r="H3" s="55"/>
      <c r="I3" s="55"/>
    </row>
    <row r="4" spans="1:9">
      <c r="A4" s="47"/>
      <c r="B4" s="48"/>
      <c r="C4" s="190"/>
      <c r="D4" s="190"/>
      <c r="E4" s="1460"/>
      <c r="F4" s="1461"/>
    </row>
    <row r="5" spans="1:9" s="42" customFormat="1" outlineLevel="1">
      <c r="A5" s="252" t="s">
        <v>490</v>
      </c>
      <c r="B5" s="253" t="s">
        <v>497</v>
      </c>
      <c r="C5" s="905"/>
      <c r="D5" s="554"/>
      <c r="E5" s="1498"/>
      <c r="F5" s="1498"/>
      <c r="G5" s="1008"/>
      <c r="H5" s="902"/>
      <c r="I5" s="902"/>
    </row>
    <row r="6" spans="1:9" s="42" customFormat="1" outlineLevel="1">
      <c r="A6" s="256"/>
      <c r="B6" s="6" t="s">
        <v>511</v>
      </c>
      <c r="C6" s="257"/>
      <c r="D6" s="258"/>
      <c r="E6" s="1005"/>
      <c r="F6" s="1005"/>
      <c r="G6" s="1008"/>
      <c r="H6" s="902"/>
      <c r="I6" s="902"/>
    </row>
    <row r="7" spans="1:9" s="42" customFormat="1" ht="51" outlineLevel="1">
      <c r="A7" s="256"/>
      <c r="B7" s="906" t="s">
        <v>2173</v>
      </c>
      <c r="C7" s="257"/>
      <c r="D7" s="258"/>
      <c r="E7" s="1005"/>
      <c r="F7" s="1005"/>
      <c r="G7" s="1008"/>
      <c r="H7" s="902"/>
      <c r="I7" s="902"/>
    </row>
    <row r="8" spans="1:9" s="42" customFormat="1" outlineLevel="1">
      <c r="A8" s="259"/>
      <c r="B8" s="26" t="s">
        <v>559</v>
      </c>
      <c r="C8" s="260"/>
      <c r="D8" s="261"/>
      <c r="E8" s="1006"/>
      <c r="F8" s="1006"/>
      <c r="G8" s="1008"/>
      <c r="H8" s="902"/>
      <c r="I8" s="902"/>
    </row>
    <row r="9" spans="1:9" s="42" customFormat="1" ht="25.5" outlineLevel="1">
      <c r="A9" s="262" t="s">
        <v>487</v>
      </c>
      <c r="B9" s="5" t="s">
        <v>2158</v>
      </c>
      <c r="C9" s="263" t="s">
        <v>486</v>
      </c>
      <c r="D9" s="264">
        <v>175</v>
      </c>
      <c r="E9" s="930"/>
      <c r="F9" s="1184" t="str">
        <f t="shared" ref="F9:F10" si="0">IF(N(E9),ROUND(E9*D9,2),"")</f>
        <v/>
      </c>
      <c r="G9" s="1008"/>
      <c r="H9" s="902"/>
      <c r="I9" s="902"/>
    </row>
    <row r="10" spans="1:9" s="42" customFormat="1" ht="25.5" outlineLevel="1">
      <c r="A10" s="262" t="s">
        <v>488</v>
      </c>
      <c r="B10" s="5" t="s">
        <v>2159</v>
      </c>
      <c r="C10" s="263" t="s">
        <v>486</v>
      </c>
      <c r="D10" s="264">
        <v>3795</v>
      </c>
      <c r="E10" s="930"/>
      <c r="F10" s="1184" t="str">
        <f t="shared" si="0"/>
        <v/>
      </c>
      <c r="G10" s="1008"/>
      <c r="H10" s="902"/>
      <c r="I10" s="902"/>
    </row>
    <row r="11" spans="1:9" s="42" customFormat="1" outlineLevel="1">
      <c r="A11" s="259"/>
      <c r="B11" s="26"/>
      <c r="C11" s="260"/>
      <c r="D11" s="261"/>
      <c r="E11" s="261"/>
      <c r="F11" s="1006"/>
      <c r="G11" s="1008"/>
      <c r="H11" s="902"/>
      <c r="I11" s="902"/>
    </row>
    <row r="12" spans="1:9" s="42" customFormat="1" outlineLevel="1">
      <c r="A12" s="252" t="s">
        <v>492</v>
      </c>
      <c r="B12" s="253" t="s">
        <v>2160</v>
      </c>
      <c r="C12" s="905"/>
      <c r="D12" s="554"/>
      <c r="E12" s="1469"/>
      <c r="F12" s="1498"/>
      <c r="G12" s="1008"/>
      <c r="H12" s="902"/>
      <c r="I12" s="902"/>
    </row>
    <row r="13" spans="1:9" s="42" customFormat="1" outlineLevel="1">
      <c r="A13" s="256"/>
      <c r="B13" s="6" t="s">
        <v>2161</v>
      </c>
      <c r="C13" s="257"/>
      <c r="D13" s="258"/>
      <c r="E13" s="258"/>
      <c r="F13" s="1005"/>
      <c r="G13" s="1008"/>
      <c r="H13" s="902"/>
      <c r="I13" s="902"/>
    </row>
    <row r="14" spans="1:9" s="42" customFormat="1" ht="38.25" outlineLevel="1">
      <c r="A14" s="256"/>
      <c r="B14" s="906" t="s">
        <v>2162</v>
      </c>
      <c r="C14" s="257"/>
      <c r="D14" s="258"/>
      <c r="E14" s="258"/>
      <c r="F14" s="1005"/>
      <c r="G14" s="1008"/>
      <c r="H14" s="902"/>
      <c r="I14" s="902"/>
    </row>
    <row r="15" spans="1:9" s="42" customFormat="1" ht="25.5" outlineLevel="1">
      <c r="A15" s="259"/>
      <c r="B15" s="26" t="s">
        <v>2163</v>
      </c>
      <c r="C15" s="260"/>
      <c r="D15" s="261"/>
      <c r="E15" s="261"/>
      <c r="F15" s="1006"/>
      <c r="G15" s="1008"/>
      <c r="H15" s="902"/>
      <c r="I15" s="902"/>
    </row>
    <row r="16" spans="1:9" s="42" customFormat="1" outlineLevel="1">
      <c r="A16" s="262" t="s">
        <v>483</v>
      </c>
      <c r="B16" s="5" t="s">
        <v>2165</v>
      </c>
      <c r="C16" s="263" t="s">
        <v>486</v>
      </c>
      <c r="D16" s="264">
        <v>1965</v>
      </c>
      <c r="E16" s="930"/>
      <c r="F16" s="1184" t="str">
        <f t="shared" ref="F16" si="1">IF(N(E16),ROUND(E16*D16,2),"")</f>
        <v/>
      </c>
      <c r="G16" s="1008"/>
      <c r="H16" s="902"/>
      <c r="I16" s="902"/>
    </row>
    <row r="17" spans="1:9" s="42" customFormat="1" outlineLevel="1" collapsed="1">
      <c r="A17" s="262"/>
      <c r="B17" s="5"/>
      <c r="C17" s="263"/>
      <c r="D17" s="264"/>
      <c r="E17" s="264"/>
      <c r="F17" s="1184"/>
      <c r="G17" s="1008"/>
      <c r="H17" s="902"/>
      <c r="I17" s="902"/>
    </row>
    <row r="18" spans="1:9" s="327" customFormat="1" outlineLevel="1">
      <c r="A18" s="333" t="s">
        <v>493</v>
      </c>
      <c r="B18" s="334" t="s">
        <v>2166</v>
      </c>
      <c r="C18" s="254"/>
      <c r="D18" s="335"/>
      <c r="E18" s="1499"/>
      <c r="F18" s="1500"/>
      <c r="G18" s="1009"/>
      <c r="H18" s="1010"/>
      <c r="I18" s="1010"/>
    </row>
    <row r="19" spans="1:9" s="327" customFormat="1" outlineLevel="1">
      <c r="A19" s="336"/>
      <c r="B19" s="270" t="s">
        <v>2168</v>
      </c>
      <c r="C19" s="337"/>
      <c r="D19" s="338"/>
      <c r="E19" s="1501"/>
      <c r="F19" s="1502"/>
      <c r="G19" s="1010"/>
      <c r="H19" s="1010"/>
      <c r="I19" s="1010"/>
    </row>
    <row r="20" spans="1:9" s="327" customFormat="1" ht="76.5" outlineLevel="1">
      <c r="A20" s="336"/>
      <c r="B20" s="339" t="s">
        <v>2169</v>
      </c>
      <c r="C20" s="337"/>
      <c r="D20" s="338"/>
      <c r="E20" s="1501"/>
      <c r="F20" s="1502"/>
      <c r="G20" s="1010"/>
      <c r="H20" s="1010"/>
      <c r="I20" s="1010"/>
    </row>
    <row r="21" spans="1:9" s="327" customFormat="1" ht="14.25" outlineLevel="1">
      <c r="A21" s="340"/>
      <c r="B21" s="341" t="s">
        <v>2343</v>
      </c>
      <c r="C21" s="342"/>
      <c r="D21" s="343"/>
      <c r="E21" s="1503"/>
      <c r="F21" s="1504"/>
      <c r="G21" s="1010"/>
      <c r="H21" s="1010"/>
      <c r="I21" s="1010"/>
    </row>
    <row r="22" spans="1:9" s="42" customFormat="1" outlineLevel="1">
      <c r="A22" s="262" t="s">
        <v>498</v>
      </c>
      <c r="B22" s="5" t="s">
        <v>2167</v>
      </c>
      <c r="C22" s="263" t="s">
        <v>486</v>
      </c>
      <c r="D22" s="264">
        <v>110</v>
      </c>
      <c r="E22" s="930"/>
      <c r="F22" s="1184" t="str">
        <f t="shared" ref="F22" si="2">IF(N(E22),ROUND(E22*D22,2),"")</f>
        <v/>
      </c>
      <c r="G22" s="1008"/>
      <c r="H22" s="902"/>
      <c r="I22" s="902"/>
    </row>
    <row r="23" spans="1:9" s="328" customFormat="1" outlineLevel="1">
      <c r="A23" s="344"/>
      <c r="B23" s="6"/>
      <c r="C23" s="257"/>
      <c r="D23" s="258"/>
      <c r="E23" s="1505"/>
      <c r="F23" s="1506"/>
      <c r="G23" s="808"/>
      <c r="H23" s="1011"/>
      <c r="I23" s="1011"/>
    </row>
    <row r="24" spans="1:9" s="42" customFormat="1" outlineLevel="1">
      <c r="A24" s="252" t="s">
        <v>901</v>
      </c>
      <c r="B24" s="253" t="s">
        <v>510</v>
      </c>
      <c r="C24" s="254"/>
      <c r="D24" s="255"/>
      <c r="E24" s="255"/>
      <c r="F24" s="1004"/>
      <c r="G24" s="1008"/>
      <c r="H24" s="902"/>
      <c r="I24" s="902"/>
    </row>
    <row r="25" spans="1:9" s="42" customFormat="1" outlineLevel="1">
      <c r="A25" s="256"/>
      <c r="B25" s="6" t="s">
        <v>509</v>
      </c>
      <c r="C25" s="257"/>
      <c r="D25" s="258"/>
      <c r="E25" s="258"/>
      <c r="F25" s="1005"/>
      <c r="G25" s="1008"/>
      <c r="H25" s="902"/>
      <c r="I25" s="902"/>
    </row>
    <row r="26" spans="1:9" s="42" customFormat="1" ht="38.25" outlineLevel="1">
      <c r="A26" s="256"/>
      <c r="B26" s="6" t="s">
        <v>591</v>
      </c>
      <c r="C26" s="257"/>
      <c r="D26" s="258"/>
      <c r="E26" s="258"/>
      <c r="F26" s="1005"/>
      <c r="G26" s="1008"/>
      <c r="H26" s="902"/>
      <c r="I26" s="902"/>
    </row>
    <row r="27" spans="1:9" s="42" customFormat="1" outlineLevel="1">
      <c r="A27" s="259"/>
      <c r="B27" s="26" t="s">
        <v>560</v>
      </c>
      <c r="C27" s="260"/>
      <c r="D27" s="261"/>
      <c r="E27" s="261"/>
      <c r="F27" s="1006"/>
      <c r="G27" s="1008"/>
      <c r="H27" s="902"/>
      <c r="I27" s="902"/>
    </row>
    <row r="28" spans="1:9" s="42" customFormat="1" ht="25.5" outlineLevel="1">
      <c r="A28" s="262" t="s">
        <v>500</v>
      </c>
      <c r="B28" s="5" t="s">
        <v>894</v>
      </c>
      <c r="C28" s="263" t="s">
        <v>486</v>
      </c>
      <c r="D28" s="264">
        <v>4240</v>
      </c>
      <c r="E28" s="930"/>
      <c r="F28" s="1184" t="str">
        <f t="shared" ref="F28" si="3">IF(N(E28),ROUND(E28*D28,2),"")</f>
        <v/>
      </c>
      <c r="G28" s="1008"/>
      <c r="H28" s="902"/>
      <c r="I28" s="902"/>
    </row>
    <row r="29" spans="1:9" s="42" customFormat="1" outlineLevel="1">
      <c r="A29" s="262"/>
      <c r="B29" s="5"/>
      <c r="C29" s="263"/>
      <c r="D29" s="264"/>
      <c r="E29" s="264"/>
      <c r="F29" s="1005"/>
      <c r="G29" s="1008"/>
      <c r="H29" s="902"/>
      <c r="I29" s="902"/>
    </row>
    <row r="30" spans="1:9" s="42" customFormat="1" ht="14.25" outlineLevel="1">
      <c r="A30" s="252" t="s">
        <v>588</v>
      </c>
      <c r="B30" s="253" t="s">
        <v>2170</v>
      </c>
      <c r="C30" s="907" t="s">
        <v>2164</v>
      </c>
      <c r="D30" s="784">
        <v>6040</v>
      </c>
      <c r="E30" s="932"/>
      <c r="F30" s="1004" t="str">
        <f t="shared" ref="F30" si="4">IF(N(E30),ROUND(E30*D30,2),"")</f>
        <v/>
      </c>
      <c r="G30" s="1008"/>
      <c r="H30" s="902"/>
      <c r="I30" s="902"/>
    </row>
    <row r="31" spans="1:9" s="42" customFormat="1" outlineLevel="1">
      <c r="A31" s="256"/>
      <c r="B31" s="6" t="s">
        <v>2171</v>
      </c>
      <c r="C31" s="257"/>
      <c r="D31" s="258"/>
      <c r="E31" s="258"/>
      <c r="F31" s="1005"/>
      <c r="G31" s="1008"/>
      <c r="H31" s="902"/>
      <c r="I31" s="902"/>
    </row>
    <row r="32" spans="1:9" s="42" customFormat="1" ht="38.25" outlineLevel="1">
      <c r="A32" s="256"/>
      <c r="B32" s="6" t="s">
        <v>2172</v>
      </c>
      <c r="C32" s="257"/>
      <c r="D32" s="258"/>
      <c r="E32" s="258"/>
      <c r="F32" s="1005"/>
      <c r="G32" s="1008"/>
      <c r="H32" s="902"/>
      <c r="I32" s="902"/>
    </row>
    <row r="33" spans="1:9" s="42" customFormat="1" outlineLevel="1">
      <c r="A33" s="259"/>
      <c r="B33" s="26" t="s">
        <v>560</v>
      </c>
      <c r="C33" s="260"/>
      <c r="D33" s="261"/>
      <c r="E33" s="261"/>
      <c r="F33" s="1006"/>
      <c r="G33" s="1008"/>
      <c r="H33" s="902"/>
      <c r="I33" s="902"/>
    </row>
    <row r="34" spans="1:9" s="42" customFormat="1" outlineLevel="1">
      <c r="A34" s="785"/>
      <c r="B34" s="520"/>
      <c r="C34" s="645"/>
      <c r="D34" s="786"/>
      <c r="E34" s="786"/>
      <c r="F34" s="1507"/>
      <c r="G34" s="1008"/>
      <c r="H34" s="902"/>
      <c r="I34" s="902"/>
    </row>
    <row r="35" spans="1:9" s="42" customFormat="1" ht="25.5" outlineLevel="1">
      <c r="A35" s="252" t="s">
        <v>494</v>
      </c>
      <c r="B35" s="253" t="s">
        <v>2174</v>
      </c>
      <c r="C35" s="254" t="s">
        <v>486</v>
      </c>
      <c r="D35" s="255">
        <v>240</v>
      </c>
      <c r="E35" s="932"/>
      <c r="F35" s="1004" t="str">
        <f t="shared" ref="F35" si="5">IF(N(E35),ROUND(E35*D35,2),"")</f>
        <v/>
      </c>
      <c r="G35" s="1008"/>
      <c r="H35" s="902"/>
      <c r="I35" s="902"/>
    </row>
    <row r="36" spans="1:9" s="42" customFormat="1" outlineLevel="1">
      <c r="A36" s="256"/>
      <c r="B36" s="6" t="s">
        <v>2176</v>
      </c>
      <c r="C36" s="257"/>
      <c r="D36" s="258"/>
      <c r="E36" s="258"/>
      <c r="F36" s="1005"/>
      <c r="G36" s="1008"/>
      <c r="H36" s="902"/>
      <c r="I36" s="902"/>
    </row>
    <row r="37" spans="1:9" s="42" customFormat="1" ht="38.25" outlineLevel="1">
      <c r="A37" s="256"/>
      <c r="B37" s="6" t="s">
        <v>1838</v>
      </c>
      <c r="C37" s="257"/>
      <c r="D37" s="258"/>
      <c r="E37" s="258"/>
      <c r="F37" s="1005"/>
      <c r="G37" s="1008"/>
      <c r="H37" s="902"/>
      <c r="I37" s="902"/>
    </row>
    <row r="38" spans="1:9" s="42" customFormat="1" outlineLevel="1">
      <c r="A38" s="259"/>
      <c r="B38" s="26" t="s">
        <v>2175</v>
      </c>
      <c r="C38" s="260"/>
      <c r="D38" s="261"/>
      <c r="E38" s="261"/>
      <c r="F38" s="1006"/>
      <c r="G38" s="1008"/>
      <c r="H38" s="902"/>
      <c r="I38" s="902"/>
    </row>
    <row r="39" spans="1:9" s="42" customFormat="1" outlineLevel="1">
      <c r="A39" s="262"/>
      <c r="B39" s="5"/>
      <c r="C39" s="263"/>
      <c r="D39" s="264"/>
      <c r="E39" s="264"/>
      <c r="F39" s="1005"/>
      <c r="G39" s="1008"/>
      <c r="H39" s="902"/>
      <c r="I39" s="902"/>
    </row>
    <row r="40" spans="1:9" s="42" customFormat="1" ht="25.5" outlineLevel="1">
      <c r="A40" s="252" t="s">
        <v>897</v>
      </c>
      <c r="B40" s="253" t="s">
        <v>2177</v>
      </c>
      <c r="C40" s="254" t="s">
        <v>486</v>
      </c>
      <c r="D40" s="255">
        <v>2100</v>
      </c>
      <c r="E40" s="932"/>
      <c r="F40" s="1004" t="str">
        <f t="shared" ref="F40" si="6">IF(N(E40),ROUND(E40*D40,2),"")</f>
        <v/>
      </c>
      <c r="G40" s="1008"/>
      <c r="H40" s="902"/>
      <c r="I40" s="902"/>
    </row>
    <row r="41" spans="1:9" s="42" customFormat="1" outlineLevel="1">
      <c r="A41" s="256"/>
      <c r="B41" s="6" t="s">
        <v>1839</v>
      </c>
      <c r="C41" s="257"/>
      <c r="D41" s="258"/>
      <c r="E41" s="258"/>
      <c r="F41" s="1005"/>
      <c r="G41" s="1008"/>
      <c r="H41" s="902"/>
      <c r="I41" s="902"/>
    </row>
    <row r="42" spans="1:9" s="42" customFormat="1" ht="38.25" outlineLevel="1">
      <c r="A42" s="256"/>
      <c r="B42" s="6" t="s">
        <v>2178</v>
      </c>
      <c r="C42" s="257"/>
      <c r="D42" s="258"/>
      <c r="E42" s="258"/>
      <c r="F42" s="1005"/>
      <c r="G42" s="1008"/>
      <c r="H42" s="902"/>
      <c r="I42" s="902"/>
    </row>
    <row r="43" spans="1:9" s="42" customFormat="1" outlineLevel="1">
      <c r="A43" s="259"/>
      <c r="B43" s="26" t="s">
        <v>2175</v>
      </c>
      <c r="C43" s="260"/>
      <c r="D43" s="261"/>
      <c r="E43" s="261"/>
      <c r="F43" s="1006"/>
      <c r="G43" s="1008"/>
      <c r="H43" s="902"/>
      <c r="I43" s="902"/>
    </row>
    <row r="44" spans="1:9" s="42" customFormat="1" outlineLevel="1">
      <c r="A44" s="262"/>
      <c r="B44" s="5"/>
      <c r="C44" s="263"/>
      <c r="D44" s="264"/>
      <c r="E44" s="264"/>
      <c r="F44" s="1005"/>
      <c r="G44" s="1008"/>
      <c r="H44" s="902"/>
      <c r="I44" s="902"/>
    </row>
    <row r="45" spans="1:9" s="42" customFormat="1" outlineLevel="1">
      <c r="A45" s="252" t="s">
        <v>898</v>
      </c>
      <c r="B45" s="253" t="s">
        <v>2181</v>
      </c>
      <c r="C45" s="254" t="s">
        <v>489</v>
      </c>
      <c r="D45" s="255">
        <v>3300</v>
      </c>
      <c r="E45" s="932"/>
      <c r="F45" s="1004" t="str">
        <f t="shared" ref="F45" si="7">IF(N(E45),ROUND(E45*D45,2),"")</f>
        <v/>
      </c>
      <c r="G45" s="1008"/>
      <c r="H45" s="902"/>
      <c r="I45" s="902"/>
    </row>
    <row r="46" spans="1:9" s="42" customFormat="1" outlineLevel="1">
      <c r="A46" s="256"/>
      <c r="B46" s="6" t="s">
        <v>2179</v>
      </c>
      <c r="C46" s="257"/>
      <c r="D46" s="258"/>
      <c r="E46" s="258"/>
      <c r="F46" s="1005"/>
      <c r="G46" s="1008"/>
      <c r="H46" s="902"/>
      <c r="I46" s="902"/>
    </row>
    <row r="47" spans="1:9" s="42" customFormat="1" ht="102" outlineLevel="1">
      <c r="A47" s="256"/>
      <c r="B47" s="6" t="s">
        <v>2180</v>
      </c>
      <c r="C47" s="257"/>
      <c r="D47" s="258"/>
      <c r="E47" s="258"/>
      <c r="F47" s="1005"/>
      <c r="G47" s="1008"/>
      <c r="H47" s="902"/>
      <c r="I47" s="902"/>
    </row>
    <row r="48" spans="1:9" s="42" customFormat="1" ht="25.5" outlineLevel="1">
      <c r="A48" s="259"/>
      <c r="B48" s="26" t="s">
        <v>1824</v>
      </c>
      <c r="C48" s="260"/>
      <c r="D48" s="261"/>
      <c r="E48" s="261"/>
      <c r="F48" s="1006"/>
      <c r="G48" s="1008"/>
      <c r="H48" s="902"/>
      <c r="I48" s="902"/>
    </row>
    <row r="49" spans="1:9" s="42" customFormat="1" outlineLevel="1">
      <c r="A49" s="256"/>
      <c r="B49" s="6"/>
      <c r="C49" s="257"/>
      <c r="D49" s="258"/>
      <c r="E49" s="258"/>
      <c r="F49" s="1005"/>
      <c r="G49" s="1008"/>
      <c r="H49" s="902"/>
      <c r="I49" s="902"/>
    </row>
    <row r="50" spans="1:9" s="42" customFormat="1" outlineLevel="1">
      <c r="A50" s="252" t="s">
        <v>899</v>
      </c>
      <c r="B50" s="34" t="s">
        <v>2183</v>
      </c>
      <c r="C50" s="254" t="s">
        <v>1063</v>
      </c>
      <c r="D50" s="255">
        <v>406</v>
      </c>
      <c r="E50" s="932"/>
      <c r="F50" s="1004" t="str">
        <f t="shared" ref="F50" si="8">IF(N(E50),ROUND(E50*D50,2),"")</f>
        <v/>
      </c>
      <c r="G50" s="1008"/>
      <c r="H50" s="902"/>
      <c r="I50" s="902"/>
    </row>
    <row r="51" spans="1:9" s="42" customFormat="1" outlineLevel="1">
      <c r="A51" s="256"/>
      <c r="B51" s="35" t="s">
        <v>2182</v>
      </c>
      <c r="C51" s="257"/>
      <c r="D51" s="258"/>
      <c r="E51" s="258"/>
      <c r="F51" s="1005"/>
      <c r="G51" s="1008"/>
      <c r="H51" s="902"/>
      <c r="I51" s="902"/>
    </row>
    <row r="52" spans="1:9" s="42" customFormat="1" ht="89.25" outlineLevel="1">
      <c r="A52" s="256"/>
      <c r="B52" s="35" t="s">
        <v>2185</v>
      </c>
      <c r="C52" s="257"/>
      <c r="D52" s="258"/>
      <c r="E52" s="258"/>
      <c r="F52" s="1005"/>
      <c r="G52" s="1008"/>
      <c r="H52" s="902"/>
      <c r="I52" s="902"/>
    </row>
    <row r="53" spans="1:9" s="42" customFormat="1" outlineLevel="1">
      <c r="A53" s="259"/>
      <c r="B53" s="26" t="s">
        <v>2184</v>
      </c>
      <c r="C53" s="260"/>
      <c r="D53" s="261"/>
      <c r="E53" s="261"/>
      <c r="F53" s="1006"/>
      <c r="G53" s="1008"/>
      <c r="H53" s="902"/>
      <c r="I53" s="902"/>
    </row>
    <row r="54" spans="1:9" s="42" customFormat="1" outlineLevel="1">
      <c r="A54" s="256"/>
      <c r="B54" s="6"/>
      <c r="C54" s="263"/>
      <c r="D54" s="258"/>
      <c r="E54" s="258"/>
      <c r="F54" s="1005"/>
      <c r="G54" s="1008"/>
      <c r="H54" s="902"/>
      <c r="I54" s="902"/>
    </row>
    <row r="55" spans="1:9" s="42" customFormat="1" ht="14.25" outlineLevel="1">
      <c r="A55" s="252" t="s">
        <v>909</v>
      </c>
      <c r="B55" s="298" t="s">
        <v>2186</v>
      </c>
      <c r="C55" s="787" t="s">
        <v>2164</v>
      </c>
      <c r="D55" s="255">
        <v>90</v>
      </c>
      <c r="E55" s="932"/>
      <c r="F55" s="1004" t="str">
        <f t="shared" ref="F55" si="9">IF(N(E55),ROUND(E55*D55,2),"")</f>
        <v/>
      </c>
      <c r="G55" s="1008"/>
      <c r="H55" s="902"/>
      <c r="I55" s="902"/>
    </row>
    <row r="56" spans="1:9" s="42" customFormat="1" outlineLevel="1">
      <c r="A56" s="256"/>
      <c r="B56" s="3" t="s">
        <v>988</v>
      </c>
      <c r="C56" s="257"/>
      <c r="D56" s="258"/>
      <c r="E56" s="258"/>
      <c r="F56" s="1005"/>
      <c r="G56" s="1008"/>
      <c r="H56" s="902"/>
      <c r="I56" s="902"/>
    </row>
    <row r="57" spans="1:9" s="42" customFormat="1" ht="76.5" outlineLevel="1">
      <c r="A57" s="256"/>
      <c r="B57" s="904" t="s">
        <v>2384</v>
      </c>
      <c r="C57" s="257"/>
      <c r="D57" s="258"/>
      <c r="E57" s="258"/>
      <c r="F57" s="1005"/>
      <c r="G57" s="1008"/>
      <c r="H57" s="902"/>
      <c r="I57" s="902"/>
    </row>
    <row r="58" spans="1:9" s="42" customFormat="1" outlineLevel="1">
      <c r="A58" s="259"/>
      <c r="B58" s="26" t="s">
        <v>2187</v>
      </c>
      <c r="C58" s="260"/>
      <c r="D58" s="261"/>
      <c r="E58" s="261"/>
      <c r="F58" s="1006"/>
      <c r="G58" s="1008"/>
      <c r="H58" s="902"/>
      <c r="I58" s="902"/>
    </row>
    <row r="59" spans="1:9" s="42" customFormat="1" outlineLevel="1">
      <c r="A59" s="256"/>
      <c r="B59" s="6"/>
      <c r="C59" s="263"/>
      <c r="D59" s="258"/>
      <c r="E59" s="258"/>
      <c r="F59" s="1005"/>
      <c r="G59" s="1008"/>
      <c r="H59" s="902"/>
      <c r="I59" s="902"/>
    </row>
    <row r="60" spans="1:9" s="42" customFormat="1" ht="14.25" outlineLevel="1">
      <c r="A60" s="252" t="s">
        <v>916</v>
      </c>
      <c r="B60" s="298" t="s">
        <v>2188</v>
      </c>
      <c r="C60" s="787" t="s">
        <v>2164</v>
      </c>
      <c r="D60" s="255">
        <v>185</v>
      </c>
      <c r="E60" s="932"/>
      <c r="F60" s="1004" t="str">
        <f t="shared" ref="F60" si="10">IF(N(E60),ROUND(E60*D60,2),"")</f>
        <v/>
      </c>
      <c r="G60" s="1008"/>
      <c r="H60" s="902"/>
      <c r="I60" s="902"/>
    </row>
    <row r="61" spans="1:9" s="42" customFormat="1" outlineLevel="1">
      <c r="A61" s="256"/>
      <c r="B61" s="3" t="s">
        <v>2385</v>
      </c>
      <c r="C61" s="257"/>
      <c r="D61" s="258"/>
      <c r="E61" s="258"/>
      <c r="F61" s="1005"/>
      <c r="G61" s="1008"/>
      <c r="H61" s="902"/>
      <c r="I61" s="902"/>
    </row>
    <row r="62" spans="1:9" s="42" customFormat="1" ht="63.75" outlineLevel="1">
      <c r="A62" s="256"/>
      <c r="B62" s="904" t="s">
        <v>2386</v>
      </c>
      <c r="C62" s="257"/>
      <c r="D62" s="258"/>
      <c r="E62" s="258"/>
      <c r="F62" s="1005"/>
      <c r="G62" s="1008"/>
      <c r="H62" s="902"/>
      <c r="I62" s="902"/>
    </row>
    <row r="63" spans="1:9" s="42" customFormat="1" outlineLevel="1">
      <c r="A63" s="259"/>
      <c r="B63" s="26" t="s">
        <v>2187</v>
      </c>
      <c r="C63" s="260"/>
      <c r="D63" s="261"/>
      <c r="E63" s="261"/>
      <c r="F63" s="1006"/>
      <c r="G63" s="1008"/>
      <c r="H63" s="902"/>
      <c r="I63" s="902"/>
    </row>
    <row r="64" spans="1:9" s="42" customFormat="1" outlineLevel="1">
      <c r="A64" s="256"/>
      <c r="B64" s="6"/>
      <c r="C64" s="263"/>
      <c r="D64" s="258"/>
      <c r="E64" s="258"/>
      <c r="F64" s="1005"/>
      <c r="G64" s="1008"/>
      <c r="H64" s="902"/>
      <c r="I64" s="902"/>
    </row>
    <row r="65" spans="1:9" s="42" customFormat="1" ht="14.25" outlineLevel="1">
      <c r="A65" s="252" t="s">
        <v>987</v>
      </c>
      <c r="B65" s="34" t="s">
        <v>2193</v>
      </c>
      <c r="C65" s="787" t="s">
        <v>2164</v>
      </c>
      <c r="D65" s="255">
        <v>158</v>
      </c>
      <c r="E65" s="932"/>
      <c r="F65" s="1004" t="str">
        <f t="shared" ref="F65" si="11">IF(N(E65),ROUND(E65*D65,2),"")</f>
        <v/>
      </c>
      <c r="G65" s="1008"/>
      <c r="H65" s="902"/>
      <c r="I65" s="902"/>
    </row>
    <row r="66" spans="1:9" s="42" customFormat="1" outlineLevel="1">
      <c r="A66" s="256"/>
      <c r="B66" s="35" t="s">
        <v>2194</v>
      </c>
      <c r="C66" s="257"/>
      <c r="D66" s="258"/>
      <c r="E66" s="258"/>
      <c r="F66" s="1005"/>
      <c r="G66" s="1008"/>
      <c r="H66" s="902"/>
      <c r="I66" s="902"/>
    </row>
    <row r="67" spans="1:9" s="42" customFormat="1" ht="76.5" outlineLevel="1">
      <c r="A67" s="256"/>
      <c r="B67" s="788" t="s">
        <v>2387</v>
      </c>
      <c r="C67" s="257"/>
      <c r="D67" s="258"/>
      <c r="E67" s="258"/>
      <c r="F67" s="1005"/>
      <c r="G67" s="1008"/>
      <c r="H67" s="902"/>
      <c r="I67" s="902"/>
    </row>
    <row r="68" spans="1:9" s="42" customFormat="1" outlineLevel="1">
      <c r="A68" s="259"/>
      <c r="B68" s="26" t="s">
        <v>2187</v>
      </c>
      <c r="C68" s="260"/>
      <c r="D68" s="261"/>
      <c r="E68" s="261"/>
      <c r="F68" s="1006"/>
      <c r="G68" s="1008"/>
      <c r="H68" s="902"/>
      <c r="I68" s="902"/>
    </row>
    <row r="69" spans="1:9" s="42" customFormat="1" outlineLevel="1">
      <c r="A69" s="256"/>
      <c r="B69" s="6"/>
      <c r="C69" s="263"/>
      <c r="D69" s="258"/>
      <c r="E69" s="258"/>
      <c r="F69" s="1005"/>
      <c r="G69" s="1008"/>
      <c r="H69" s="902"/>
      <c r="I69" s="902"/>
    </row>
    <row r="70" spans="1:9" s="42" customFormat="1" outlineLevel="1">
      <c r="A70" s="252" t="s">
        <v>990</v>
      </c>
      <c r="B70" s="34" t="s">
        <v>2197</v>
      </c>
      <c r="C70" s="787" t="s">
        <v>994</v>
      </c>
      <c r="D70" s="255">
        <v>103595</v>
      </c>
      <c r="E70" s="932"/>
      <c r="F70" s="1004" t="str">
        <f t="shared" ref="F70" si="12">IF(N(E70),ROUND(E70*D70,2),"")</f>
        <v/>
      </c>
      <c r="G70" s="1008"/>
      <c r="H70" s="902"/>
      <c r="I70" s="902"/>
    </row>
    <row r="71" spans="1:9" s="42" customFormat="1" outlineLevel="1">
      <c r="A71" s="256"/>
      <c r="B71" s="35" t="s">
        <v>2358</v>
      </c>
      <c r="C71" s="257"/>
      <c r="D71" s="258"/>
      <c r="E71" s="258"/>
      <c r="F71" s="1005"/>
      <c r="G71" s="1008"/>
      <c r="H71" s="902"/>
      <c r="I71" s="902"/>
    </row>
    <row r="72" spans="1:9" s="42" customFormat="1" ht="51" outlineLevel="1">
      <c r="A72" s="256"/>
      <c r="B72" s="788" t="s">
        <v>2196</v>
      </c>
      <c r="C72" s="257"/>
      <c r="D72" s="258"/>
      <c r="E72" s="258"/>
      <c r="F72" s="1005"/>
      <c r="G72" s="1008"/>
      <c r="H72" s="902"/>
      <c r="I72" s="902"/>
    </row>
    <row r="73" spans="1:9" s="42" customFormat="1" outlineLevel="1">
      <c r="A73" s="259"/>
      <c r="B73" s="26" t="s">
        <v>2195</v>
      </c>
      <c r="C73" s="260"/>
      <c r="D73" s="261"/>
      <c r="E73" s="261"/>
      <c r="F73" s="1006"/>
      <c r="G73" s="1008"/>
      <c r="H73" s="902"/>
      <c r="I73" s="902"/>
    </row>
    <row r="74" spans="1:9" s="42" customFormat="1" outlineLevel="1">
      <c r="A74" s="256"/>
      <c r="B74" s="6"/>
      <c r="C74" s="260"/>
      <c r="D74" s="258"/>
      <c r="E74" s="258"/>
      <c r="F74" s="1005"/>
      <c r="G74" s="1008"/>
      <c r="H74" s="902"/>
      <c r="I74" s="902"/>
    </row>
    <row r="75" spans="1:9" s="42" customFormat="1" outlineLevel="1">
      <c r="A75" s="252" t="s">
        <v>991</v>
      </c>
      <c r="B75" s="34" t="s">
        <v>2189</v>
      </c>
      <c r="C75" s="787" t="s">
        <v>1063</v>
      </c>
      <c r="D75" s="255">
        <v>46</v>
      </c>
      <c r="E75" s="932"/>
      <c r="F75" s="1004" t="str">
        <f t="shared" ref="F75" si="13">IF(N(E75),ROUND(E75*D75,2),"")</f>
        <v/>
      </c>
      <c r="G75" s="1008"/>
      <c r="H75" s="902"/>
      <c r="I75" s="902"/>
    </row>
    <row r="76" spans="1:9" s="42" customFormat="1" outlineLevel="1">
      <c r="A76" s="256"/>
      <c r="B76" s="35" t="s">
        <v>2190</v>
      </c>
      <c r="C76" s="257"/>
      <c r="D76" s="258"/>
      <c r="E76" s="258"/>
      <c r="F76" s="1005"/>
      <c r="G76" s="1008"/>
      <c r="H76" s="902"/>
      <c r="I76" s="902"/>
    </row>
    <row r="77" spans="1:9" s="42" customFormat="1" ht="51" outlineLevel="1">
      <c r="A77" s="256"/>
      <c r="B77" s="788" t="s">
        <v>2192</v>
      </c>
      <c r="C77" s="257"/>
      <c r="D77" s="258"/>
      <c r="E77" s="258"/>
      <c r="F77" s="1005"/>
      <c r="G77" s="1008"/>
      <c r="H77" s="902"/>
      <c r="I77" s="902"/>
    </row>
    <row r="78" spans="1:9" s="42" customFormat="1" outlineLevel="1">
      <c r="A78" s="259"/>
      <c r="B78" s="26" t="s">
        <v>2191</v>
      </c>
      <c r="C78" s="260"/>
      <c r="D78" s="261"/>
      <c r="E78" s="261"/>
      <c r="F78" s="1006"/>
      <c r="G78" s="1008"/>
      <c r="H78" s="902"/>
      <c r="I78" s="902"/>
    </row>
    <row r="79" spans="1:9" s="42" customFormat="1" outlineLevel="1">
      <c r="A79" s="789"/>
      <c r="B79" s="672"/>
      <c r="C79" s="790"/>
      <c r="D79" s="791"/>
      <c r="E79" s="1508"/>
      <c r="F79" s="1507"/>
      <c r="G79" s="1008"/>
      <c r="H79" s="902"/>
      <c r="I79" s="902"/>
    </row>
    <row r="80" spans="1:9" s="42" customFormat="1" ht="14.25" outlineLevel="1">
      <c r="A80" s="252" t="s">
        <v>992</v>
      </c>
      <c r="B80" s="34" t="s">
        <v>2198</v>
      </c>
      <c r="C80" s="792" t="s">
        <v>521</v>
      </c>
      <c r="D80" s="784">
        <v>780</v>
      </c>
      <c r="E80" s="932"/>
      <c r="F80" s="1004" t="str">
        <f t="shared" ref="F80" si="14">IF(N(E80),ROUND(E80*D80,2),"")</f>
        <v/>
      </c>
      <c r="G80" s="1008"/>
      <c r="H80" s="902"/>
      <c r="I80" s="902"/>
    </row>
    <row r="81" spans="1:9" s="42" customFormat="1" outlineLevel="1">
      <c r="A81" s="256"/>
      <c r="B81" s="35" t="s">
        <v>2200</v>
      </c>
      <c r="C81" s="257"/>
      <c r="D81" s="258"/>
      <c r="E81" s="258"/>
      <c r="F81" s="1005"/>
      <c r="G81" s="1008"/>
      <c r="H81" s="902"/>
      <c r="I81" s="902"/>
    </row>
    <row r="82" spans="1:9" s="42" customFormat="1" ht="140.25" outlineLevel="1">
      <c r="A82" s="256"/>
      <c r="B82" s="788" t="s">
        <v>2199</v>
      </c>
      <c r="C82" s="257"/>
      <c r="D82" s="258"/>
      <c r="E82" s="258"/>
      <c r="F82" s="1005"/>
      <c r="G82" s="1008"/>
      <c r="H82" s="902"/>
      <c r="I82" s="902"/>
    </row>
    <row r="83" spans="1:9" s="42" customFormat="1" ht="14.25" outlineLevel="1">
      <c r="A83" s="259"/>
      <c r="B83" s="26" t="s">
        <v>2203</v>
      </c>
      <c r="C83" s="260"/>
      <c r="D83" s="261"/>
      <c r="E83" s="261"/>
      <c r="F83" s="1006"/>
      <c r="G83" s="1008"/>
      <c r="H83" s="902"/>
      <c r="I83" s="902"/>
    </row>
    <row r="84" spans="1:9" s="42" customFormat="1" outlineLevel="1">
      <c r="A84" s="789"/>
      <c r="B84" s="672"/>
      <c r="C84" s="790"/>
      <c r="D84" s="791"/>
      <c r="E84" s="1508"/>
      <c r="F84" s="1507"/>
      <c r="G84" s="1008"/>
      <c r="H84" s="902"/>
      <c r="I84" s="902"/>
    </row>
    <row r="85" spans="1:9" s="42" customFormat="1" ht="14.25" outlineLevel="1">
      <c r="A85" s="252" t="s">
        <v>1037</v>
      </c>
      <c r="B85" s="34" t="s">
        <v>2202</v>
      </c>
      <c r="C85" s="792" t="s">
        <v>521</v>
      </c>
      <c r="D85" s="784">
        <v>380</v>
      </c>
      <c r="E85" s="932"/>
      <c r="F85" s="1004" t="str">
        <f t="shared" ref="F85" si="15">IF(N(E85),ROUND(E85*D85,2),"")</f>
        <v/>
      </c>
      <c r="G85" s="1008"/>
      <c r="H85" s="902"/>
      <c r="I85" s="902"/>
    </row>
    <row r="86" spans="1:9" s="42" customFormat="1" outlineLevel="1">
      <c r="A86" s="256"/>
      <c r="B86" s="35" t="s">
        <v>2200</v>
      </c>
      <c r="C86" s="257"/>
      <c r="D86" s="258"/>
      <c r="E86" s="258"/>
      <c r="F86" s="1005"/>
      <c r="G86" s="1008"/>
      <c r="H86" s="902"/>
      <c r="I86" s="902"/>
    </row>
    <row r="87" spans="1:9" s="42" customFormat="1" ht="127.5" outlineLevel="1">
      <c r="A87" s="256"/>
      <c r="B87" s="788" t="s">
        <v>2201</v>
      </c>
      <c r="C87" s="257"/>
      <c r="D87" s="258"/>
      <c r="E87" s="258"/>
      <c r="F87" s="1005"/>
      <c r="G87" s="1008"/>
      <c r="H87" s="902"/>
      <c r="I87" s="902"/>
    </row>
    <row r="88" spans="1:9" s="42" customFormat="1" ht="14.25" outlineLevel="1">
      <c r="A88" s="259"/>
      <c r="B88" s="26" t="s">
        <v>2208</v>
      </c>
      <c r="C88" s="260"/>
      <c r="D88" s="261"/>
      <c r="E88" s="261"/>
      <c r="F88" s="1006"/>
      <c r="G88" s="1008"/>
      <c r="H88" s="902"/>
      <c r="I88" s="902"/>
    </row>
    <row r="89" spans="1:9" s="42" customFormat="1" outlineLevel="1">
      <c r="A89" s="793"/>
      <c r="B89" s="794"/>
      <c r="C89" s="790"/>
      <c r="D89" s="791"/>
      <c r="E89" s="1508"/>
      <c r="F89" s="1509"/>
      <c r="G89" s="1008"/>
      <c r="H89" s="902"/>
      <c r="I89" s="902"/>
    </row>
    <row r="90" spans="1:9" s="42" customFormat="1" ht="14.25" outlineLevel="1">
      <c r="A90" s="252" t="s">
        <v>1038</v>
      </c>
      <c r="B90" s="34" t="s">
        <v>2204</v>
      </c>
      <c r="C90" s="792" t="s">
        <v>521</v>
      </c>
      <c r="D90" s="784">
        <v>400</v>
      </c>
      <c r="E90" s="932"/>
      <c r="F90" s="1004" t="str">
        <f t="shared" ref="F90" si="16">IF(N(E90),ROUND(E90*D90,2),"")</f>
        <v/>
      </c>
      <c r="G90" s="1008"/>
      <c r="H90" s="902"/>
      <c r="I90" s="902"/>
    </row>
    <row r="91" spans="1:9" s="42" customFormat="1" outlineLevel="1">
      <c r="A91" s="256"/>
      <c r="B91" s="35" t="s">
        <v>2206</v>
      </c>
      <c r="C91" s="257"/>
      <c r="D91" s="258"/>
      <c r="E91" s="258"/>
      <c r="F91" s="1005"/>
      <c r="G91" s="1008"/>
      <c r="H91" s="902"/>
      <c r="I91" s="902"/>
    </row>
    <row r="92" spans="1:9" s="42" customFormat="1" ht="89.25" outlineLevel="1">
      <c r="A92" s="256"/>
      <c r="B92" s="788" t="s">
        <v>2205</v>
      </c>
      <c r="C92" s="257"/>
      <c r="D92" s="258"/>
      <c r="E92" s="258"/>
      <c r="F92" s="1005"/>
      <c r="G92" s="1008"/>
      <c r="H92" s="902"/>
      <c r="I92" s="902"/>
    </row>
    <row r="93" spans="1:9" s="42" customFormat="1" ht="14.25" outlineLevel="1">
      <c r="A93" s="259"/>
      <c r="B93" s="26" t="s">
        <v>2203</v>
      </c>
      <c r="C93" s="260"/>
      <c r="D93" s="261"/>
      <c r="E93" s="261"/>
      <c r="F93" s="1006"/>
      <c r="G93" s="1008"/>
      <c r="H93" s="902"/>
      <c r="I93" s="902"/>
    </row>
    <row r="94" spans="1:9" s="42" customFormat="1" outlineLevel="1">
      <c r="A94" s="793"/>
      <c r="B94" s="794"/>
      <c r="C94" s="790"/>
      <c r="D94" s="791"/>
      <c r="E94" s="1508"/>
      <c r="F94" s="1509"/>
      <c r="G94" s="1008"/>
      <c r="H94" s="902"/>
      <c r="I94" s="902"/>
    </row>
    <row r="95" spans="1:9" s="42" customFormat="1" ht="14.25" outlineLevel="1">
      <c r="A95" s="252" t="s">
        <v>153</v>
      </c>
      <c r="B95" s="298" t="s">
        <v>2207</v>
      </c>
      <c r="C95" s="903" t="s">
        <v>521</v>
      </c>
      <c r="D95" s="784">
        <v>510</v>
      </c>
      <c r="E95" s="932"/>
      <c r="F95" s="1004" t="str">
        <f t="shared" ref="F95" si="17">IF(N(E95),ROUND(E95*D95,2),"")</f>
        <v/>
      </c>
      <c r="G95" s="1008"/>
      <c r="H95" s="902"/>
      <c r="I95" s="902"/>
    </row>
    <row r="96" spans="1:9" s="42" customFormat="1" outlineLevel="1">
      <c r="A96" s="256"/>
      <c r="B96" s="3" t="s">
        <v>2209</v>
      </c>
      <c r="C96" s="257"/>
      <c r="D96" s="258"/>
      <c r="E96" s="258"/>
      <c r="F96" s="1005"/>
      <c r="G96" s="1008"/>
      <c r="H96" s="902"/>
      <c r="I96" s="902"/>
    </row>
    <row r="97" spans="1:9" s="42" customFormat="1" ht="306" outlineLevel="1">
      <c r="A97" s="256"/>
      <c r="B97" s="904" t="s">
        <v>2210</v>
      </c>
      <c r="C97" s="257"/>
      <c r="D97" s="258"/>
      <c r="E97" s="258"/>
      <c r="F97" s="1005"/>
      <c r="G97" s="1008"/>
      <c r="H97" s="902"/>
      <c r="I97" s="902"/>
    </row>
    <row r="98" spans="1:9" s="42" customFormat="1" ht="14.25" outlineLevel="1">
      <c r="A98" s="259"/>
      <c r="B98" s="26" t="s">
        <v>2203</v>
      </c>
      <c r="C98" s="260"/>
      <c r="D98" s="261"/>
      <c r="E98" s="261"/>
      <c r="F98" s="1006"/>
      <c r="G98" s="1008"/>
      <c r="H98" s="902"/>
      <c r="I98" s="902"/>
    </row>
    <row r="99" spans="1:9" s="42" customFormat="1" outlineLevel="1">
      <c r="A99" s="793"/>
      <c r="B99" s="794"/>
      <c r="C99" s="790"/>
      <c r="D99" s="791"/>
      <c r="E99" s="1508"/>
      <c r="F99" s="1509"/>
      <c r="G99" s="1008"/>
      <c r="H99" s="902"/>
      <c r="I99" s="902"/>
    </row>
    <row r="100" spans="1:9" s="42" customFormat="1" outlineLevel="1">
      <c r="A100" s="252" t="s">
        <v>154</v>
      </c>
      <c r="B100" s="34" t="s">
        <v>2211</v>
      </c>
      <c r="C100" s="792"/>
      <c r="D100" s="784"/>
      <c r="E100" s="255"/>
      <c r="F100" s="1004"/>
      <c r="G100" s="1008"/>
      <c r="H100" s="902"/>
      <c r="I100" s="902"/>
    </row>
    <row r="101" spans="1:9" s="42" customFormat="1" ht="204" outlineLevel="1">
      <c r="A101" s="256"/>
      <c r="B101" s="712" t="s">
        <v>2213</v>
      </c>
      <c r="C101" s="795"/>
      <c r="D101" s="791"/>
      <c r="E101" s="791"/>
      <c r="F101" s="1507"/>
      <c r="G101" s="1008"/>
      <c r="H101" s="902"/>
      <c r="I101" s="902"/>
    </row>
    <row r="102" spans="1:9" s="42" customFormat="1" outlineLevel="1">
      <c r="A102" s="256"/>
      <c r="B102" s="712" t="s">
        <v>2212</v>
      </c>
      <c r="C102" s="796"/>
      <c r="D102" s="797"/>
      <c r="E102" s="797"/>
      <c r="F102" s="1507"/>
      <c r="G102" s="1008"/>
      <c r="H102" s="902"/>
      <c r="I102" s="902"/>
    </row>
    <row r="103" spans="1:9" s="42" customFormat="1" outlineLevel="1">
      <c r="A103" s="262" t="s">
        <v>2336</v>
      </c>
      <c r="B103" s="798" t="s">
        <v>1957</v>
      </c>
      <c r="C103" s="799" t="s">
        <v>585</v>
      </c>
      <c r="D103" s="786">
        <v>558</v>
      </c>
      <c r="E103" s="930"/>
      <c r="F103" s="1510" t="str">
        <f t="shared" ref="F103:F104" si="18">IF(N(E103),ROUND(E103*D103,2),"")</f>
        <v/>
      </c>
      <c r="G103" s="1008"/>
      <c r="H103" s="902"/>
      <c r="I103" s="902"/>
    </row>
    <row r="104" spans="1:9" s="42" customFormat="1" outlineLevel="1">
      <c r="A104" s="262" t="s">
        <v>2390</v>
      </c>
      <c r="B104" s="798" t="s">
        <v>1958</v>
      </c>
      <c r="C104" s="799" t="s">
        <v>585</v>
      </c>
      <c r="D104" s="786">
        <v>1000</v>
      </c>
      <c r="E104" s="930"/>
      <c r="F104" s="1510" t="str">
        <f t="shared" si="18"/>
        <v/>
      </c>
      <c r="G104" s="1008"/>
      <c r="H104" s="902"/>
      <c r="I104" s="902"/>
    </row>
    <row r="105" spans="1:9" s="42" customFormat="1" outlineLevel="1">
      <c r="A105" s="785"/>
      <c r="B105" s="750"/>
      <c r="C105" s="645"/>
      <c r="D105" s="800"/>
      <c r="E105" s="800"/>
      <c r="F105" s="1510"/>
      <c r="G105" s="1008"/>
      <c r="H105" s="902"/>
      <c r="I105" s="902"/>
    </row>
    <row r="106" spans="1:9" s="42" customFormat="1" outlineLevel="1">
      <c r="A106" s="252" t="s">
        <v>155</v>
      </c>
      <c r="B106" s="34" t="s">
        <v>2214</v>
      </c>
      <c r="C106" s="795" t="s">
        <v>585</v>
      </c>
      <c r="D106" s="784">
        <v>846</v>
      </c>
      <c r="E106" s="932"/>
      <c r="F106" s="1004" t="str">
        <f t="shared" ref="F106" si="19">IF(N(E106),ROUND(E106*D106,2),"")</f>
        <v/>
      </c>
      <c r="G106" s="1008"/>
      <c r="H106" s="902"/>
      <c r="I106" s="902"/>
    </row>
    <row r="107" spans="1:9" s="42" customFormat="1" ht="178.5" outlineLevel="1">
      <c r="A107" s="256"/>
      <c r="B107" s="712" t="s">
        <v>2215</v>
      </c>
      <c r="C107" s="795"/>
      <c r="D107" s="791"/>
      <c r="E107" s="791"/>
      <c r="F107" s="1507"/>
      <c r="G107" s="1008"/>
      <c r="H107" s="902"/>
      <c r="I107" s="902"/>
    </row>
    <row r="108" spans="1:9" s="42" customFormat="1" outlineLevel="1">
      <c r="A108" s="259"/>
      <c r="B108" s="801" t="s">
        <v>2212</v>
      </c>
      <c r="C108" s="796"/>
      <c r="D108" s="797"/>
      <c r="E108" s="797"/>
      <c r="F108" s="1507"/>
      <c r="G108" s="1008"/>
      <c r="H108" s="902"/>
      <c r="I108" s="902"/>
    </row>
    <row r="109" spans="1:9" s="42" customFormat="1" outlineLevel="1">
      <c r="A109" s="802"/>
      <c r="B109" s="803"/>
      <c r="C109" s="790"/>
      <c r="D109" s="800"/>
      <c r="E109" s="1508"/>
      <c r="F109" s="1510"/>
      <c r="G109" s="1008"/>
      <c r="H109" s="902"/>
      <c r="I109" s="902"/>
    </row>
    <row r="110" spans="1:9" s="42" customFormat="1" outlineLevel="1">
      <c r="A110" s="252" t="s">
        <v>424</v>
      </c>
      <c r="B110" s="3" t="s">
        <v>2216</v>
      </c>
      <c r="C110" s="953" t="s">
        <v>585</v>
      </c>
      <c r="D110" s="784">
        <v>279</v>
      </c>
      <c r="E110" s="932"/>
      <c r="F110" s="1004" t="str">
        <f t="shared" ref="F110" si="20">IF(N(E110),ROUND(E110*D110,2),"")</f>
        <v/>
      </c>
      <c r="G110" s="1008"/>
      <c r="H110" s="902"/>
      <c r="I110" s="902"/>
    </row>
    <row r="111" spans="1:9" s="42" customFormat="1" ht="165.75" outlineLevel="1">
      <c r="A111" s="256"/>
      <c r="B111" s="712" t="s">
        <v>2365</v>
      </c>
      <c r="C111" s="953"/>
      <c r="D111" s="791"/>
      <c r="E111" s="791"/>
      <c r="F111" s="1511"/>
      <c r="G111" s="1008"/>
      <c r="H111" s="902"/>
      <c r="I111" s="902"/>
    </row>
    <row r="112" spans="1:9" s="42" customFormat="1" outlineLevel="1">
      <c r="A112" s="259"/>
      <c r="B112" s="801" t="s">
        <v>2212</v>
      </c>
      <c r="C112" s="954"/>
      <c r="D112" s="797"/>
      <c r="E112" s="797"/>
      <c r="F112" s="1511"/>
      <c r="G112" s="1008"/>
      <c r="H112" s="902"/>
      <c r="I112" s="902"/>
    </row>
    <row r="113" spans="1:9" s="42" customFormat="1" outlineLevel="1">
      <c r="A113" s="949"/>
      <c r="B113" s="955"/>
      <c r="C113" s="956"/>
      <c r="D113" s="791"/>
      <c r="E113" s="791"/>
      <c r="F113" s="1512"/>
      <c r="G113" s="1008"/>
      <c r="H113" s="902"/>
      <c r="I113" s="902"/>
    </row>
    <row r="114" spans="1:9" s="42" customFormat="1" outlineLevel="1">
      <c r="A114" s="252" t="s">
        <v>1538</v>
      </c>
      <c r="B114" s="3" t="s">
        <v>2217</v>
      </c>
      <c r="C114" s="953" t="s">
        <v>585</v>
      </c>
      <c r="D114" s="784">
        <v>734</v>
      </c>
      <c r="E114" s="932"/>
      <c r="F114" s="1004" t="str">
        <f t="shared" ref="F114" si="21">IF(N(E114),ROUND(E114*D114,2),"")</f>
        <v/>
      </c>
      <c r="G114" s="1008"/>
      <c r="H114" s="902"/>
      <c r="I114" s="902"/>
    </row>
    <row r="115" spans="1:9" s="42" customFormat="1" ht="165.75" outlineLevel="1">
      <c r="A115" s="256"/>
      <c r="B115" s="712" t="s">
        <v>2366</v>
      </c>
      <c r="C115" s="953"/>
      <c r="D115" s="791"/>
      <c r="E115" s="791"/>
      <c r="F115" s="1511"/>
      <c r="G115" s="1008"/>
      <c r="H115" s="902"/>
      <c r="I115" s="902"/>
    </row>
    <row r="116" spans="1:9" s="42" customFormat="1" outlineLevel="1">
      <c r="A116" s="259"/>
      <c r="B116" s="801" t="s">
        <v>2212</v>
      </c>
      <c r="C116" s="954"/>
      <c r="D116" s="797"/>
      <c r="E116" s="797"/>
      <c r="F116" s="1513"/>
      <c r="G116" s="1008"/>
      <c r="H116" s="902"/>
      <c r="I116" s="902"/>
    </row>
    <row r="117" spans="1:9" s="42" customFormat="1" outlineLevel="1">
      <c r="A117" s="802"/>
      <c r="B117" s="803"/>
      <c r="C117" s="790"/>
      <c r="D117" s="791"/>
      <c r="E117" s="1508"/>
      <c r="F117" s="1507"/>
      <c r="G117" s="1008"/>
      <c r="H117" s="902"/>
      <c r="I117" s="902"/>
    </row>
    <row r="118" spans="1:9" s="42" customFormat="1" outlineLevel="1">
      <c r="A118" s="252" t="s">
        <v>2218</v>
      </c>
      <c r="B118" s="35" t="s">
        <v>1959</v>
      </c>
      <c r="C118" s="795" t="s">
        <v>585</v>
      </c>
      <c r="D118" s="784">
        <v>182</v>
      </c>
      <c r="E118" s="932"/>
      <c r="F118" s="1004" t="str">
        <f t="shared" ref="F118" si="22">IF(N(E118),ROUND(E118*D118,2),"")</f>
        <v/>
      </c>
      <c r="G118" s="1008"/>
      <c r="H118" s="902"/>
      <c r="I118" s="902"/>
    </row>
    <row r="119" spans="1:9" s="42" customFormat="1" ht="204" outlineLevel="1">
      <c r="A119" s="256"/>
      <c r="B119" s="712" t="s">
        <v>1755</v>
      </c>
      <c r="C119" s="795"/>
      <c r="D119" s="791"/>
      <c r="E119" s="791"/>
      <c r="F119" s="1507"/>
      <c r="G119" s="1008"/>
      <c r="H119" s="902"/>
      <c r="I119" s="902"/>
    </row>
    <row r="120" spans="1:9" s="42" customFormat="1" outlineLevel="1">
      <c r="A120" s="259"/>
      <c r="B120" s="801" t="s">
        <v>2212</v>
      </c>
      <c r="C120" s="796"/>
      <c r="D120" s="797"/>
      <c r="E120" s="797"/>
      <c r="F120" s="1514"/>
      <c r="G120" s="1008"/>
      <c r="H120" s="902"/>
      <c r="I120" s="902"/>
    </row>
    <row r="121" spans="1:9" s="42" customFormat="1" outlineLevel="1">
      <c r="A121" s="802"/>
      <c r="B121" s="803"/>
      <c r="C121" s="790"/>
      <c r="D121" s="791"/>
      <c r="E121" s="1508"/>
      <c r="F121" s="1507"/>
      <c r="G121" s="1008"/>
      <c r="H121" s="902"/>
      <c r="I121" s="902"/>
    </row>
    <row r="122" spans="1:9" s="42" customFormat="1" outlineLevel="1">
      <c r="A122" s="252" t="s">
        <v>1758</v>
      </c>
      <c r="B122" s="35" t="s">
        <v>1825</v>
      </c>
      <c r="C122" s="795" t="s">
        <v>585</v>
      </c>
      <c r="D122" s="784">
        <v>140</v>
      </c>
      <c r="E122" s="932"/>
      <c r="F122" s="1004" t="str">
        <f t="shared" ref="F122" si="23">IF(N(E122),ROUND(E122*D122,2),"")</f>
        <v/>
      </c>
      <c r="G122" s="1008"/>
      <c r="H122" s="902"/>
      <c r="I122" s="902"/>
    </row>
    <row r="123" spans="1:9" s="42" customFormat="1" ht="216.75" outlineLevel="1">
      <c r="A123" s="256"/>
      <c r="B123" s="712" t="s">
        <v>1756</v>
      </c>
      <c r="C123" s="795"/>
      <c r="D123" s="791"/>
      <c r="E123" s="791"/>
      <c r="F123" s="1507"/>
      <c r="G123" s="1008"/>
      <c r="H123" s="902"/>
      <c r="I123" s="902"/>
    </row>
    <row r="124" spans="1:9" s="42" customFormat="1" outlineLevel="1">
      <c r="A124" s="259"/>
      <c r="B124" s="801" t="s">
        <v>2212</v>
      </c>
      <c r="C124" s="796"/>
      <c r="D124" s="797"/>
      <c r="E124" s="797"/>
      <c r="F124" s="1514"/>
      <c r="G124" s="1008"/>
      <c r="H124" s="902"/>
      <c r="I124" s="902"/>
    </row>
    <row r="125" spans="1:9" s="42" customFormat="1" outlineLevel="1">
      <c r="A125" s="802"/>
      <c r="B125" s="804"/>
      <c r="C125" s="792"/>
      <c r="D125" s="791"/>
      <c r="E125" s="1508"/>
      <c r="F125" s="1507"/>
      <c r="G125" s="1008"/>
      <c r="H125" s="902"/>
      <c r="I125" s="902"/>
    </row>
    <row r="126" spans="1:9" s="42" customFormat="1" outlineLevel="1">
      <c r="A126" s="442" t="s">
        <v>1766</v>
      </c>
      <c r="B126" s="948" t="s">
        <v>2378</v>
      </c>
      <c r="C126" s="1022" t="s">
        <v>491</v>
      </c>
      <c r="D126" s="1023">
        <v>167</v>
      </c>
      <c r="E126" s="1021"/>
      <c r="F126" s="784" t="str">
        <f t="shared" ref="F126" si="24">IF(N(E126),ROUND(E126*D126,2),"")</f>
        <v/>
      </c>
      <c r="G126" s="1008"/>
      <c r="H126" s="902"/>
      <c r="I126" s="902"/>
    </row>
    <row r="127" spans="1:9" s="42" customFormat="1" ht="76.5" outlineLevel="1">
      <c r="A127" s="949"/>
      <c r="B127" s="950" t="s">
        <v>2379</v>
      </c>
      <c r="C127" s="951"/>
      <c r="D127" s="952"/>
      <c r="E127" s="952"/>
      <c r="F127" s="1511"/>
      <c r="G127" s="1008"/>
      <c r="H127" s="902"/>
      <c r="I127" s="902"/>
    </row>
    <row r="128" spans="1:9" s="42" customFormat="1" outlineLevel="1">
      <c r="A128" s="259"/>
      <c r="B128" s="1024" t="s">
        <v>162</v>
      </c>
      <c r="C128" s="1025"/>
      <c r="D128" s="1026"/>
      <c r="E128" s="1515"/>
      <c r="F128" s="1516"/>
      <c r="G128" s="1008"/>
      <c r="H128" s="902"/>
      <c r="I128" s="902"/>
    </row>
    <row r="129" spans="1:9" s="42" customFormat="1" outlineLevel="1">
      <c r="A129" s="802"/>
      <c r="B129" s="804"/>
      <c r="C129" s="792"/>
      <c r="D129" s="791"/>
      <c r="E129" s="1508"/>
      <c r="F129" s="1507"/>
      <c r="G129" s="1008"/>
      <c r="H129" s="902"/>
      <c r="I129" s="902"/>
    </row>
    <row r="130" spans="1:9" s="42" customFormat="1" outlineLevel="1">
      <c r="A130" s="252" t="s">
        <v>1770</v>
      </c>
      <c r="B130" s="253" t="s">
        <v>1757</v>
      </c>
      <c r="C130" s="254"/>
      <c r="D130" s="255"/>
      <c r="E130" s="255"/>
      <c r="F130" s="1004"/>
      <c r="G130" s="1008"/>
      <c r="H130" s="902"/>
      <c r="I130" s="902"/>
    </row>
    <row r="131" spans="1:9" s="42" customFormat="1" outlineLevel="1">
      <c r="A131" s="259"/>
      <c r="B131" s="26" t="s">
        <v>1759</v>
      </c>
      <c r="C131" s="260"/>
      <c r="D131" s="261"/>
      <c r="E131" s="261"/>
      <c r="F131" s="1006"/>
      <c r="G131" s="1008"/>
      <c r="H131" s="902"/>
      <c r="I131" s="902"/>
    </row>
    <row r="132" spans="1:9" s="42" customFormat="1" outlineLevel="1">
      <c r="A132" s="256"/>
      <c r="B132" s="6"/>
      <c r="C132" s="263"/>
      <c r="D132" s="264"/>
      <c r="E132" s="258"/>
      <c r="F132" s="1005"/>
      <c r="G132" s="1008"/>
      <c r="H132" s="902"/>
      <c r="I132" s="902"/>
    </row>
    <row r="133" spans="1:9" s="42" customFormat="1" ht="14.25" outlineLevel="1">
      <c r="A133" s="252" t="s">
        <v>2391</v>
      </c>
      <c r="B133" s="253" t="s">
        <v>1760</v>
      </c>
      <c r="C133" s="787" t="s">
        <v>2164</v>
      </c>
      <c r="D133" s="805">
        <v>60</v>
      </c>
      <c r="E133" s="932"/>
      <c r="F133" s="1004" t="str">
        <f t="shared" ref="F133" si="25">IF(N(E133),ROUND(E133*D133,2),"")</f>
        <v/>
      </c>
      <c r="G133" s="1008"/>
      <c r="H133" s="902"/>
      <c r="I133" s="902"/>
    </row>
    <row r="134" spans="1:9" s="42" customFormat="1" outlineLevel="1">
      <c r="A134" s="256"/>
      <c r="B134" s="6" t="s">
        <v>1763</v>
      </c>
      <c r="C134" s="257"/>
      <c r="D134" s="258"/>
      <c r="E134" s="258"/>
      <c r="F134" s="1005"/>
      <c r="G134" s="1008"/>
      <c r="H134" s="902"/>
      <c r="I134" s="902"/>
    </row>
    <row r="135" spans="1:9" s="42" customFormat="1" ht="51" outlineLevel="1">
      <c r="A135" s="256"/>
      <c r="B135" s="6" t="s">
        <v>1761</v>
      </c>
      <c r="C135" s="257"/>
      <c r="D135" s="258"/>
      <c r="E135" s="258"/>
      <c r="F135" s="1005"/>
      <c r="G135" s="1008"/>
      <c r="H135" s="902"/>
      <c r="I135" s="902"/>
    </row>
    <row r="136" spans="1:9" s="42" customFormat="1" ht="14.25" outlineLevel="1">
      <c r="A136" s="259"/>
      <c r="B136" s="26" t="s">
        <v>1762</v>
      </c>
      <c r="C136" s="260"/>
      <c r="D136" s="261"/>
      <c r="E136" s="261"/>
      <c r="F136" s="1006"/>
      <c r="G136" s="1008"/>
      <c r="H136" s="902"/>
      <c r="I136" s="902"/>
    </row>
    <row r="137" spans="1:9" s="42" customFormat="1" outlineLevel="1">
      <c r="A137" s="256"/>
      <c r="B137" s="6"/>
      <c r="C137" s="263"/>
      <c r="D137" s="264"/>
      <c r="E137" s="258"/>
      <c r="F137" s="1005"/>
      <c r="G137" s="1008"/>
      <c r="H137" s="902"/>
      <c r="I137" s="902"/>
    </row>
    <row r="138" spans="1:9" s="42" customFormat="1" outlineLevel="1">
      <c r="A138" s="252" t="s">
        <v>2392</v>
      </c>
      <c r="B138" s="253" t="s">
        <v>1764</v>
      </c>
      <c r="C138" s="787" t="s">
        <v>1063</v>
      </c>
      <c r="D138" s="805">
        <v>90</v>
      </c>
      <c r="E138" s="932"/>
      <c r="F138" s="1004" t="str">
        <f t="shared" ref="F138" si="26">IF(N(E138),ROUND(E138*D138,2),"")</f>
        <v/>
      </c>
      <c r="G138" s="1008"/>
      <c r="H138" s="902"/>
      <c r="I138" s="902"/>
    </row>
    <row r="139" spans="1:9" s="42" customFormat="1" outlineLevel="1">
      <c r="A139" s="256"/>
      <c r="B139" s="6" t="s">
        <v>1765</v>
      </c>
      <c r="C139" s="257"/>
      <c r="D139" s="258"/>
      <c r="E139" s="258"/>
      <c r="F139" s="1005"/>
      <c r="G139" s="1008"/>
      <c r="H139" s="902"/>
      <c r="I139" s="902"/>
    </row>
    <row r="140" spans="1:9" s="42" customFormat="1" ht="51" outlineLevel="1">
      <c r="A140" s="256"/>
      <c r="B140" s="6" t="s">
        <v>1960</v>
      </c>
      <c r="C140" s="257"/>
      <c r="D140" s="258"/>
      <c r="E140" s="258"/>
      <c r="F140" s="1005"/>
      <c r="G140" s="1008"/>
      <c r="H140" s="902"/>
      <c r="I140" s="902"/>
    </row>
    <row r="141" spans="1:9" s="42" customFormat="1" outlineLevel="1">
      <c r="A141" s="259"/>
      <c r="B141" s="26" t="s">
        <v>1769</v>
      </c>
      <c r="C141" s="260"/>
      <c r="D141" s="261"/>
      <c r="E141" s="261"/>
      <c r="F141" s="1006"/>
      <c r="G141" s="1008"/>
      <c r="H141" s="902"/>
      <c r="I141" s="902"/>
    </row>
    <row r="142" spans="1:9" s="42" customFormat="1" outlineLevel="1">
      <c r="A142" s="256"/>
      <c r="B142" s="6"/>
      <c r="C142" s="263"/>
      <c r="D142" s="264"/>
      <c r="E142" s="258"/>
      <c r="F142" s="1005"/>
      <c r="G142" s="1008"/>
      <c r="H142" s="902"/>
      <c r="I142" s="902"/>
    </row>
    <row r="143" spans="1:9" s="42" customFormat="1" outlineLevel="1">
      <c r="A143" s="252" t="s">
        <v>1775</v>
      </c>
      <c r="B143" s="253" t="s">
        <v>1961</v>
      </c>
      <c r="C143" s="787" t="s">
        <v>1063</v>
      </c>
      <c r="D143" s="805">
        <v>7</v>
      </c>
      <c r="E143" s="932"/>
      <c r="F143" s="1004" t="str">
        <f t="shared" ref="F143" si="27">IF(N(E143),ROUND(E143*D143,2),"")</f>
        <v/>
      </c>
      <c r="G143" s="1008"/>
      <c r="H143" s="902"/>
      <c r="I143" s="902"/>
    </row>
    <row r="144" spans="1:9" s="42" customFormat="1" outlineLevel="1">
      <c r="A144" s="256"/>
      <c r="B144" s="6" t="s">
        <v>1768</v>
      </c>
      <c r="C144" s="257"/>
      <c r="D144" s="258"/>
      <c r="E144" s="258"/>
      <c r="F144" s="1005"/>
      <c r="G144" s="1008"/>
      <c r="H144" s="902"/>
      <c r="I144" s="902"/>
    </row>
    <row r="145" spans="1:9" s="42" customFormat="1" ht="127.5" outlineLevel="1">
      <c r="A145" s="256"/>
      <c r="B145" s="6" t="s">
        <v>1767</v>
      </c>
      <c r="C145" s="257"/>
      <c r="D145" s="258"/>
      <c r="E145" s="258"/>
      <c r="F145" s="1005"/>
      <c r="G145" s="1008"/>
      <c r="H145" s="902"/>
      <c r="I145" s="902"/>
    </row>
    <row r="146" spans="1:9" s="42" customFormat="1" outlineLevel="1">
      <c r="A146" s="259"/>
      <c r="B146" s="26" t="s">
        <v>1769</v>
      </c>
      <c r="C146" s="260"/>
      <c r="D146" s="261"/>
      <c r="E146" s="261"/>
      <c r="F146" s="1006"/>
      <c r="G146" s="1008"/>
      <c r="H146" s="902"/>
      <c r="I146" s="902"/>
    </row>
    <row r="147" spans="1:9" s="42" customFormat="1" outlineLevel="1">
      <c r="A147" s="256"/>
      <c r="B147" s="6"/>
      <c r="C147" s="263"/>
      <c r="D147" s="264"/>
      <c r="E147" s="258"/>
      <c r="F147" s="1005"/>
      <c r="G147" s="1008"/>
      <c r="H147" s="902"/>
      <c r="I147" s="902"/>
    </row>
    <row r="148" spans="1:9" s="42" customFormat="1" outlineLevel="1">
      <c r="A148" s="252" t="s">
        <v>1777</v>
      </c>
      <c r="B148" s="253" t="s">
        <v>1771</v>
      </c>
      <c r="C148" s="787" t="s">
        <v>491</v>
      </c>
      <c r="D148" s="805">
        <v>8</v>
      </c>
      <c r="E148" s="932"/>
      <c r="F148" s="1004" t="str">
        <f t="shared" ref="F148" si="28">IF(N(E148),ROUND(E148*D148,2),"")</f>
        <v/>
      </c>
      <c r="G148" s="1008"/>
      <c r="H148" s="902"/>
      <c r="I148" s="902"/>
    </row>
    <row r="149" spans="1:9" s="42" customFormat="1" outlineLevel="1">
      <c r="A149" s="256"/>
      <c r="B149" s="6" t="s">
        <v>1772</v>
      </c>
      <c r="C149" s="257"/>
      <c r="D149" s="258"/>
      <c r="E149" s="258"/>
      <c r="F149" s="1005"/>
      <c r="G149" s="1008"/>
      <c r="H149" s="902"/>
      <c r="I149" s="902"/>
    </row>
    <row r="150" spans="1:9" s="42" customFormat="1" ht="154.5" customHeight="1" outlineLevel="1">
      <c r="A150" s="256"/>
      <c r="B150" s="6" t="s">
        <v>2416</v>
      </c>
      <c r="C150" s="257"/>
      <c r="D150" s="258"/>
      <c r="E150" s="258"/>
      <c r="F150" s="1005"/>
      <c r="G150" s="1008"/>
      <c r="H150" s="902"/>
      <c r="I150" s="902"/>
    </row>
    <row r="151" spans="1:9" s="42" customFormat="1" outlineLevel="1">
      <c r="A151" s="259"/>
      <c r="B151" s="26" t="s">
        <v>1773</v>
      </c>
      <c r="C151" s="260"/>
      <c r="D151" s="261"/>
      <c r="E151" s="261"/>
      <c r="F151" s="1006"/>
      <c r="G151" s="1008"/>
      <c r="H151" s="902"/>
      <c r="I151" s="902"/>
    </row>
    <row r="152" spans="1:9" s="42" customFormat="1" outlineLevel="1">
      <c r="A152" s="256"/>
      <c r="B152" s="6"/>
      <c r="C152" s="263"/>
      <c r="D152" s="264"/>
      <c r="E152" s="258"/>
      <c r="F152" s="1005"/>
      <c r="G152" s="1008"/>
      <c r="H152" s="902"/>
      <c r="I152" s="902"/>
    </row>
    <row r="153" spans="1:9" s="42" customFormat="1" outlineLevel="1">
      <c r="A153" s="252" t="s">
        <v>1781</v>
      </c>
      <c r="B153" s="253" t="s">
        <v>1774</v>
      </c>
      <c r="C153" s="787" t="s">
        <v>491</v>
      </c>
      <c r="D153" s="805">
        <v>4</v>
      </c>
      <c r="E153" s="932"/>
      <c r="F153" s="1004" t="str">
        <f t="shared" ref="F153" si="29">IF(N(E153),ROUND(E153*D153,2),"")</f>
        <v/>
      </c>
      <c r="G153" s="1008"/>
      <c r="H153" s="902"/>
      <c r="I153" s="902"/>
    </row>
    <row r="154" spans="1:9" s="42" customFormat="1" outlineLevel="1">
      <c r="A154" s="256"/>
      <c r="B154" s="6" t="s">
        <v>1772</v>
      </c>
      <c r="C154" s="257"/>
      <c r="D154" s="258"/>
      <c r="E154" s="258"/>
      <c r="F154" s="1005"/>
      <c r="G154" s="1008"/>
      <c r="H154" s="902"/>
      <c r="I154" s="902"/>
    </row>
    <row r="155" spans="1:9" s="42" customFormat="1" ht="140.25" outlineLevel="1">
      <c r="A155" s="256"/>
      <c r="B155" s="6" t="s">
        <v>1776</v>
      </c>
      <c r="C155" s="257"/>
      <c r="D155" s="258"/>
      <c r="E155" s="258"/>
      <c r="F155" s="1005"/>
      <c r="G155" s="1008"/>
      <c r="H155" s="902"/>
      <c r="I155" s="902"/>
    </row>
    <row r="156" spans="1:9" s="42" customFormat="1" outlineLevel="1">
      <c r="A156" s="259"/>
      <c r="B156" s="26" t="s">
        <v>1773</v>
      </c>
      <c r="C156" s="260"/>
      <c r="D156" s="261"/>
      <c r="E156" s="261"/>
      <c r="F156" s="1006"/>
      <c r="G156" s="1008"/>
      <c r="H156" s="902"/>
      <c r="I156" s="902"/>
    </row>
    <row r="157" spans="1:9" s="42" customFormat="1" outlineLevel="1">
      <c r="A157" s="256"/>
      <c r="B157" s="6"/>
      <c r="C157" s="263"/>
      <c r="D157" s="264"/>
      <c r="E157" s="258"/>
      <c r="F157" s="1005"/>
      <c r="G157" s="1008"/>
      <c r="H157" s="902"/>
      <c r="I157" s="902"/>
    </row>
    <row r="158" spans="1:9" s="42" customFormat="1" outlineLevel="1">
      <c r="A158" s="252" t="s">
        <v>1787</v>
      </c>
      <c r="B158" s="253" t="s">
        <v>1778</v>
      </c>
      <c r="C158" s="787" t="s">
        <v>491</v>
      </c>
      <c r="D158" s="805">
        <v>12</v>
      </c>
      <c r="E158" s="932"/>
      <c r="F158" s="1004" t="str">
        <f t="shared" ref="F158" si="30">IF(N(E158),ROUND(E158*D158,2),"")</f>
        <v/>
      </c>
      <c r="G158" s="1008"/>
      <c r="H158" s="902"/>
      <c r="I158" s="902"/>
    </row>
    <row r="159" spans="1:9" s="42" customFormat="1" outlineLevel="1">
      <c r="A159" s="256"/>
      <c r="B159" s="6" t="s">
        <v>1779</v>
      </c>
      <c r="C159" s="257"/>
      <c r="D159" s="258"/>
      <c r="E159" s="258"/>
      <c r="F159" s="1005"/>
      <c r="G159" s="1008"/>
      <c r="H159" s="902"/>
      <c r="I159" s="902"/>
    </row>
    <row r="160" spans="1:9" s="42" customFormat="1" ht="76.5" outlineLevel="1">
      <c r="A160" s="256"/>
      <c r="B160" s="6" t="s">
        <v>1780</v>
      </c>
      <c r="C160" s="257"/>
      <c r="D160" s="258"/>
      <c r="E160" s="258"/>
      <c r="F160" s="1005"/>
      <c r="G160" s="1008"/>
      <c r="H160" s="902"/>
      <c r="I160" s="902"/>
    </row>
    <row r="161" spans="1:9" s="42" customFormat="1" outlineLevel="1">
      <c r="A161" s="259"/>
      <c r="B161" s="26" t="s">
        <v>1030</v>
      </c>
      <c r="C161" s="260"/>
      <c r="D161" s="261"/>
      <c r="E161" s="261"/>
      <c r="F161" s="1006"/>
      <c r="G161" s="1008"/>
      <c r="H161" s="902"/>
      <c r="I161" s="902"/>
    </row>
    <row r="162" spans="1:9" s="42" customFormat="1" outlineLevel="1">
      <c r="A162" s="256"/>
      <c r="B162" s="6"/>
      <c r="C162" s="263"/>
      <c r="D162" s="264"/>
      <c r="E162" s="258"/>
      <c r="F162" s="1005"/>
      <c r="G162" s="1008"/>
      <c r="H162" s="902"/>
      <c r="I162" s="902"/>
    </row>
    <row r="163" spans="1:9" s="42" customFormat="1" outlineLevel="1">
      <c r="A163" s="252" t="s">
        <v>1791</v>
      </c>
      <c r="B163" s="253" t="s">
        <v>1783</v>
      </c>
      <c r="C163" s="787" t="s">
        <v>1063</v>
      </c>
      <c r="D163" s="805">
        <v>350</v>
      </c>
      <c r="E163" s="932"/>
      <c r="F163" s="1004" t="str">
        <f t="shared" ref="F163" si="31">IF(N(E163),ROUND(E163*D163,2),"")</f>
        <v/>
      </c>
      <c r="G163" s="1008"/>
      <c r="H163" s="902"/>
      <c r="I163" s="902"/>
    </row>
    <row r="164" spans="1:9" s="42" customFormat="1" ht="76.5" outlineLevel="1">
      <c r="A164" s="256"/>
      <c r="B164" s="6" t="s">
        <v>1962</v>
      </c>
      <c r="C164" s="257"/>
      <c r="D164" s="258"/>
      <c r="E164" s="258"/>
      <c r="F164" s="1005"/>
      <c r="G164" s="1008"/>
      <c r="H164" s="902"/>
      <c r="I164" s="902"/>
    </row>
    <row r="165" spans="1:9" s="42" customFormat="1" outlineLevel="1">
      <c r="A165" s="259"/>
      <c r="B165" s="26" t="s">
        <v>1782</v>
      </c>
      <c r="C165" s="260"/>
      <c r="D165" s="261"/>
      <c r="E165" s="261"/>
      <c r="F165" s="1006"/>
      <c r="G165" s="1008"/>
      <c r="H165" s="902"/>
      <c r="I165" s="902"/>
    </row>
    <row r="166" spans="1:9" s="42" customFormat="1" outlineLevel="1">
      <c r="A166" s="256"/>
      <c r="B166" s="6"/>
      <c r="C166" s="263"/>
      <c r="D166" s="264"/>
      <c r="E166" s="258"/>
      <c r="F166" s="1005"/>
      <c r="G166" s="1008"/>
      <c r="H166" s="902"/>
      <c r="I166" s="902"/>
    </row>
    <row r="167" spans="1:9" s="42" customFormat="1" outlineLevel="1">
      <c r="A167" s="252" t="s">
        <v>1794</v>
      </c>
      <c r="B167" s="253" t="s">
        <v>1784</v>
      </c>
      <c r="C167" s="787" t="s">
        <v>1063</v>
      </c>
      <c r="D167" s="805">
        <v>1160</v>
      </c>
      <c r="E167" s="932"/>
      <c r="F167" s="1004" t="str">
        <f t="shared" ref="F167" si="32">IF(N(E167),ROUND(E167*D167,2),"")</f>
        <v/>
      </c>
      <c r="G167" s="1008"/>
      <c r="H167" s="902"/>
      <c r="I167" s="902"/>
    </row>
    <row r="168" spans="1:9" s="42" customFormat="1" ht="89.25" outlineLevel="1">
      <c r="A168" s="256"/>
      <c r="B168" s="6" t="s">
        <v>1785</v>
      </c>
      <c r="C168" s="257"/>
      <c r="D168" s="258"/>
      <c r="E168" s="258"/>
      <c r="F168" s="1005"/>
      <c r="G168" s="1008"/>
      <c r="H168" s="902"/>
      <c r="I168" s="902"/>
    </row>
    <row r="169" spans="1:9" s="42" customFormat="1" outlineLevel="1">
      <c r="A169" s="259"/>
      <c r="B169" s="26" t="s">
        <v>1786</v>
      </c>
      <c r="C169" s="260"/>
      <c r="D169" s="261"/>
      <c r="E169" s="261"/>
      <c r="F169" s="1006"/>
      <c r="G169" s="1008"/>
      <c r="H169" s="902"/>
      <c r="I169" s="902"/>
    </row>
    <row r="170" spans="1:9" s="42" customFormat="1" outlineLevel="1">
      <c r="A170" s="256"/>
      <c r="B170" s="6"/>
      <c r="C170" s="263"/>
      <c r="D170" s="264"/>
      <c r="E170" s="258"/>
      <c r="F170" s="1005"/>
      <c r="G170" s="1008"/>
      <c r="H170" s="902"/>
      <c r="I170" s="902"/>
    </row>
    <row r="171" spans="1:9" s="42" customFormat="1" ht="25.5" outlineLevel="1">
      <c r="A171" s="252" t="s">
        <v>1816</v>
      </c>
      <c r="B171" s="253" t="s">
        <v>1792</v>
      </c>
      <c r="C171" s="512" t="s">
        <v>1063</v>
      </c>
      <c r="D171" s="908">
        <v>290</v>
      </c>
      <c r="E171" s="932"/>
      <c r="F171" s="1004" t="str">
        <f t="shared" ref="F171" si="33">IF(N(E171),ROUND(E171*D171,2),"")</f>
        <v/>
      </c>
      <c r="G171" s="1008"/>
      <c r="H171" s="902"/>
      <c r="I171" s="902"/>
    </row>
    <row r="172" spans="1:9" s="42" customFormat="1" ht="165.75" outlineLevel="1">
      <c r="A172" s="256"/>
      <c r="B172" s="6" t="s">
        <v>1793</v>
      </c>
      <c r="C172" s="257"/>
      <c r="D172" s="258"/>
      <c r="E172" s="258"/>
      <c r="F172" s="1005"/>
      <c r="G172" s="1008"/>
      <c r="H172" s="902"/>
      <c r="I172" s="902"/>
    </row>
    <row r="173" spans="1:9" s="42" customFormat="1" outlineLevel="1">
      <c r="A173" s="259"/>
      <c r="B173" s="26" t="s">
        <v>1789</v>
      </c>
      <c r="C173" s="260"/>
      <c r="D173" s="261"/>
      <c r="E173" s="261"/>
      <c r="F173" s="1006"/>
      <c r="G173" s="1008"/>
      <c r="H173" s="902"/>
      <c r="I173" s="902"/>
    </row>
    <row r="174" spans="1:9" s="42" customFormat="1" outlineLevel="1">
      <c r="A174" s="256"/>
      <c r="B174" s="6"/>
      <c r="C174" s="263"/>
      <c r="D174" s="264"/>
      <c r="E174" s="258"/>
      <c r="F174" s="1005"/>
      <c r="G174" s="1008"/>
      <c r="H174" s="902"/>
      <c r="I174" s="902"/>
    </row>
    <row r="175" spans="1:9" s="42" customFormat="1" outlineLevel="1">
      <c r="A175" s="252" t="s">
        <v>1820</v>
      </c>
      <c r="B175" s="253" t="s">
        <v>1788</v>
      </c>
      <c r="C175" s="787" t="s">
        <v>1063</v>
      </c>
      <c r="D175" s="805">
        <v>96</v>
      </c>
      <c r="E175" s="932"/>
      <c r="F175" s="1004" t="str">
        <f t="shared" ref="F175" si="34">IF(N(E175),ROUND(E175*D175,2),"")</f>
        <v/>
      </c>
      <c r="G175" s="1008"/>
      <c r="H175" s="902"/>
      <c r="I175" s="902"/>
    </row>
    <row r="176" spans="1:9" s="42" customFormat="1" ht="140.25" outlineLevel="1">
      <c r="A176" s="256"/>
      <c r="B176" s="6" t="s">
        <v>1790</v>
      </c>
      <c r="C176" s="257"/>
      <c r="D176" s="258"/>
      <c r="E176" s="258"/>
      <c r="F176" s="1005"/>
      <c r="G176" s="1008"/>
      <c r="H176" s="902"/>
      <c r="I176" s="902"/>
    </row>
    <row r="177" spans="1:9" s="42" customFormat="1" outlineLevel="1">
      <c r="A177" s="259"/>
      <c r="B177" s="26" t="s">
        <v>1789</v>
      </c>
      <c r="C177" s="260"/>
      <c r="D177" s="261"/>
      <c r="E177" s="261"/>
      <c r="F177" s="1006"/>
      <c r="G177" s="1008"/>
      <c r="H177" s="902"/>
      <c r="I177" s="902"/>
    </row>
    <row r="178" spans="1:9" s="42" customFormat="1" outlineLevel="1">
      <c r="A178" s="256"/>
      <c r="B178" s="6"/>
      <c r="C178" s="263"/>
      <c r="D178" s="264"/>
      <c r="E178" s="258"/>
      <c r="F178" s="1005"/>
      <c r="G178" s="1008"/>
      <c r="H178" s="902"/>
      <c r="I178" s="902"/>
    </row>
    <row r="179" spans="1:9" s="42" customFormat="1" outlineLevel="1">
      <c r="A179" s="262" t="s">
        <v>0</v>
      </c>
      <c r="B179" s="5" t="s">
        <v>1802</v>
      </c>
      <c r="C179" s="263"/>
      <c r="D179" s="264"/>
      <c r="E179" s="264"/>
      <c r="F179" s="1184"/>
      <c r="G179" s="1008"/>
      <c r="H179" s="902"/>
      <c r="I179" s="902"/>
    </row>
    <row r="180" spans="1:9" s="42" customFormat="1" outlineLevel="1">
      <c r="A180" s="259"/>
      <c r="B180" s="26"/>
      <c r="C180" s="260"/>
      <c r="D180" s="261"/>
      <c r="E180" s="261"/>
      <c r="F180" s="1006"/>
      <c r="G180" s="1008"/>
      <c r="H180" s="902"/>
      <c r="I180" s="902"/>
    </row>
    <row r="181" spans="1:9" s="42" customFormat="1" outlineLevel="1">
      <c r="A181" s="252" t="s">
        <v>2393</v>
      </c>
      <c r="B181" s="253" t="s">
        <v>1795</v>
      </c>
      <c r="C181" s="787" t="s">
        <v>1063</v>
      </c>
      <c r="D181" s="805">
        <v>43.5</v>
      </c>
      <c r="E181" s="932"/>
      <c r="F181" s="1004" t="str">
        <f t="shared" ref="F181" si="35">IF(N(E181),ROUND(E181*D181,2),"")</f>
        <v/>
      </c>
      <c r="G181" s="1008"/>
      <c r="H181" s="902"/>
      <c r="I181" s="902"/>
    </row>
    <row r="182" spans="1:9" s="42" customFormat="1" ht="140.25" outlineLevel="1">
      <c r="A182" s="256"/>
      <c r="B182" s="6" t="s">
        <v>1796</v>
      </c>
      <c r="C182" s="257"/>
      <c r="D182" s="258"/>
      <c r="E182" s="258"/>
      <c r="F182" s="1005"/>
      <c r="G182" s="1008"/>
      <c r="H182" s="902"/>
      <c r="I182" s="902"/>
    </row>
    <row r="183" spans="1:9" s="42" customFormat="1" outlineLevel="1">
      <c r="A183" s="259"/>
      <c r="B183" s="26" t="s">
        <v>1769</v>
      </c>
      <c r="C183" s="260"/>
      <c r="D183" s="261"/>
      <c r="E183" s="261"/>
      <c r="F183" s="1006"/>
      <c r="G183" s="1008"/>
      <c r="H183" s="902"/>
      <c r="I183" s="902"/>
    </row>
    <row r="184" spans="1:9" s="42" customFormat="1" outlineLevel="1">
      <c r="A184" s="256"/>
      <c r="B184" s="6"/>
      <c r="C184" s="263"/>
      <c r="D184" s="264"/>
      <c r="E184" s="258"/>
      <c r="F184" s="1005"/>
      <c r="G184" s="1008"/>
      <c r="H184" s="902"/>
      <c r="I184" s="902"/>
    </row>
    <row r="185" spans="1:9" s="42" customFormat="1" outlineLevel="1">
      <c r="A185" s="252" t="s">
        <v>2394</v>
      </c>
      <c r="B185" s="253" t="s">
        <v>1804</v>
      </c>
      <c r="C185" s="787" t="s">
        <v>491</v>
      </c>
      <c r="D185" s="805">
        <v>3</v>
      </c>
      <c r="E185" s="932"/>
      <c r="F185" s="1004" t="str">
        <f t="shared" ref="F185" si="36">IF(N(E185),ROUND(E185*D185,2),"")</f>
        <v/>
      </c>
      <c r="G185" s="1008"/>
      <c r="H185" s="902"/>
      <c r="I185" s="902"/>
    </row>
    <row r="186" spans="1:9" s="42" customFormat="1" ht="25.5" outlineLevel="1">
      <c r="A186" s="256"/>
      <c r="B186" s="6" t="s">
        <v>1805</v>
      </c>
      <c r="C186" s="257"/>
      <c r="D186" s="258"/>
      <c r="E186" s="258"/>
      <c r="F186" s="1005"/>
      <c r="G186" s="1008"/>
      <c r="H186" s="902"/>
      <c r="I186" s="902"/>
    </row>
    <row r="187" spans="1:9" s="42" customFormat="1" outlineLevel="1">
      <c r="A187" s="259"/>
      <c r="B187" s="26" t="s">
        <v>1803</v>
      </c>
      <c r="C187" s="260"/>
      <c r="D187" s="261"/>
      <c r="E187" s="261"/>
      <c r="F187" s="1006"/>
      <c r="G187" s="1008"/>
      <c r="H187" s="902"/>
      <c r="I187" s="902"/>
    </row>
    <row r="188" spans="1:9" s="42" customFormat="1" outlineLevel="1">
      <c r="A188" s="256"/>
      <c r="B188" s="6"/>
      <c r="C188" s="263"/>
      <c r="D188" s="264"/>
      <c r="E188" s="258"/>
      <c r="F188" s="1005"/>
      <c r="G188" s="1008"/>
      <c r="H188" s="902"/>
      <c r="I188" s="902"/>
    </row>
    <row r="189" spans="1:9" s="42" customFormat="1" outlineLevel="1">
      <c r="A189" s="252" t="s">
        <v>2395</v>
      </c>
      <c r="B189" s="253" t="s">
        <v>1808</v>
      </c>
      <c r="C189" s="787" t="s">
        <v>491</v>
      </c>
      <c r="D189" s="805">
        <v>5</v>
      </c>
      <c r="E189" s="932"/>
      <c r="F189" s="1004" t="str">
        <f t="shared" ref="F189" si="37">IF(N(E189),ROUND(E189*D189,2),"")</f>
        <v/>
      </c>
      <c r="G189" s="1008"/>
      <c r="H189" s="902"/>
      <c r="I189" s="902"/>
    </row>
    <row r="190" spans="1:9" s="42" customFormat="1" ht="38.25" outlineLevel="1">
      <c r="A190" s="256"/>
      <c r="B190" s="6" t="s">
        <v>1807</v>
      </c>
      <c r="C190" s="257"/>
      <c r="D190" s="258"/>
      <c r="E190" s="258"/>
      <c r="F190" s="1005"/>
      <c r="G190" s="1008"/>
      <c r="H190" s="902"/>
      <c r="I190" s="902"/>
    </row>
    <row r="191" spans="1:9" s="42" customFormat="1" outlineLevel="1">
      <c r="A191" s="259"/>
      <c r="B191" s="26" t="s">
        <v>1806</v>
      </c>
      <c r="C191" s="260"/>
      <c r="D191" s="261"/>
      <c r="E191" s="261"/>
      <c r="F191" s="1006"/>
      <c r="G191" s="1008"/>
      <c r="H191" s="902"/>
      <c r="I191" s="902"/>
    </row>
    <row r="192" spans="1:9" s="42" customFormat="1" outlineLevel="1">
      <c r="A192" s="256"/>
      <c r="B192" s="6"/>
      <c r="C192" s="263"/>
      <c r="D192" s="264"/>
      <c r="E192" s="258"/>
      <c r="F192" s="1005"/>
      <c r="G192" s="1008"/>
      <c r="H192" s="902"/>
      <c r="I192" s="902"/>
    </row>
    <row r="193" spans="1:9" s="42" customFormat="1" outlineLevel="1">
      <c r="A193" s="252" t="s">
        <v>2396</v>
      </c>
      <c r="B193" s="253" t="s">
        <v>1811</v>
      </c>
      <c r="C193" s="787" t="s">
        <v>491</v>
      </c>
      <c r="D193" s="805">
        <v>6</v>
      </c>
      <c r="E193" s="932"/>
      <c r="F193" s="1004" t="str">
        <f t="shared" ref="F193" si="38">IF(N(E193),ROUND(E193*D193,2),"")</f>
        <v/>
      </c>
      <c r="G193" s="1008"/>
      <c r="H193" s="902"/>
      <c r="I193" s="902"/>
    </row>
    <row r="194" spans="1:9" s="42" customFormat="1" ht="63.75" outlineLevel="1">
      <c r="A194" s="256"/>
      <c r="B194" s="6" t="s">
        <v>1809</v>
      </c>
      <c r="C194" s="257"/>
      <c r="D194" s="258"/>
      <c r="E194" s="258"/>
      <c r="F194" s="1005"/>
      <c r="G194" s="1008"/>
      <c r="H194" s="902"/>
      <c r="I194" s="902"/>
    </row>
    <row r="195" spans="1:9" s="42" customFormat="1" outlineLevel="1">
      <c r="A195" s="259"/>
      <c r="B195" s="26" t="s">
        <v>1810</v>
      </c>
      <c r="C195" s="260"/>
      <c r="D195" s="261"/>
      <c r="E195" s="261"/>
      <c r="F195" s="1006"/>
      <c r="G195" s="1008"/>
      <c r="H195" s="902"/>
      <c r="I195" s="902"/>
    </row>
    <row r="196" spans="1:9" s="42" customFormat="1" outlineLevel="1">
      <c r="A196" s="256"/>
      <c r="B196" s="6"/>
      <c r="C196" s="263"/>
      <c r="D196" s="264"/>
      <c r="E196" s="258"/>
      <c r="F196" s="1005"/>
      <c r="G196" s="1008"/>
      <c r="H196" s="902"/>
      <c r="I196" s="902"/>
    </row>
    <row r="197" spans="1:9" s="42" customFormat="1" outlineLevel="1">
      <c r="A197" s="252" t="s">
        <v>2397</v>
      </c>
      <c r="B197" s="253" t="s">
        <v>1812</v>
      </c>
      <c r="C197" s="787" t="s">
        <v>491</v>
      </c>
      <c r="D197" s="805">
        <v>6</v>
      </c>
      <c r="E197" s="932"/>
      <c r="F197" s="1004" t="str">
        <f t="shared" ref="F197" si="39">IF(N(E197),ROUND(E197*D197,2),"")</f>
        <v/>
      </c>
      <c r="G197" s="1008"/>
      <c r="H197" s="902"/>
      <c r="I197" s="902"/>
    </row>
    <row r="198" spans="1:9" s="42" customFormat="1" ht="38.25" outlineLevel="1">
      <c r="A198" s="256"/>
      <c r="B198" s="6" t="s">
        <v>1813</v>
      </c>
      <c r="C198" s="257"/>
      <c r="D198" s="258"/>
      <c r="E198" s="258"/>
      <c r="F198" s="1005"/>
      <c r="G198" s="1008"/>
      <c r="H198" s="902"/>
      <c r="I198" s="902"/>
    </row>
    <row r="199" spans="1:9" s="42" customFormat="1" outlineLevel="1">
      <c r="A199" s="259"/>
      <c r="B199" s="26" t="s">
        <v>1810</v>
      </c>
      <c r="C199" s="260"/>
      <c r="D199" s="261"/>
      <c r="E199" s="261"/>
      <c r="F199" s="1006"/>
      <c r="G199" s="1008"/>
      <c r="H199" s="902"/>
      <c r="I199" s="902"/>
    </row>
    <row r="200" spans="1:9" s="42" customFormat="1" outlineLevel="1">
      <c r="A200" s="256"/>
      <c r="B200" s="6"/>
      <c r="C200" s="263"/>
      <c r="D200" s="264"/>
      <c r="E200" s="258"/>
      <c r="F200" s="1005"/>
      <c r="G200" s="1008"/>
      <c r="H200" s="902"/>
      <c r="I200" s="902"/>
    </row>
    <row r="201" spans="1:9" s="42" customFormat="1" outlineLevel="1">
      <c r="A201" s="252" t="s">
        <v>2398</v>
      </c>
      <c r="B201" s="253" t="s">
        <v>1814</v>
      </c>
      <c r="C201" s="787" t="s">
        <v>159</v>
      </c>
      <c r="D201" s="805">
        <v>1</v>
      </c>
      <c r="E201" s="932"/>
      <c r="F201" s="1004" t="str">
        <f t="shared" ref="F201" si="40">IF(N(E201),ROUND(E201*D201,2),"")</f>
        <v/>
      </c>
      <c r="G201" s="1008"/>
      <c r="H201" s="902"/>
      <c r="I201" s="902"/>
    </row>
    <row r="202" spans="1:9" s="42" customFormat="1" ht="51" outlineLevel="1">
      <c r="A202" s="256"/>
      <c r="B202" s="6" t="s">
        <v>1815</v>
      </c>
      <c r="C202" s="257"/>
      <c r="D202" s="258"/>
      <c r="E202" s="258"/>
      <c r="F202" s="1005"/>
      <c r="G202" s="1008"/>
      <c r="H202" s="902"/>
      <c r="I202" s="902"/>
    </row>
    <row r="203" spans="1:9" s="42" customFormat="1" outlineLevel="1">
      <c r="A203" s="259"/>
      <c r="B203" s="26" t="s">
        <v>2148</v>
      </c>
      <c r="C203" s="260"/>
      <c r="D203" s="261"/>
      <c r="E203" s="261"/>
      <c r="F203" s="1006"/>
      <c r="G203" s="1008"/>
      <c r="H203" s="902"/>
      <c r="I203" s="902"/>
    </row>
    <row r="204" spans="1:9" s="42" customFormat="1" outlineLevel="1">
      <c r="A204" s="256"/>
      <c r="B204" s="6"/>
      <c r="C204" s="263"/>
      <c r="D204" s="264"/>
      <c r="E204" s="258"/>
      <c r="F204" s="1005"/>
      <c r="G204" s="1008"/>
      <c r="H204" s="902"/>
      <c r="I204" s="902"/>
    </row>
    <row r="205" spans="1:9" s="42" customFormat="1" ht="25.5" outlineLevel="1">
      <c r="A205" s="252" t="s">
        <v>3</v>
      </c>
      <c r="B205" s="253" t="s">
        <v>1817</v>
      </c>
      <c r="C205" s="512" t="s">
        <v>521</v>
      </c>
      <c r="D205" s="908">
        <v>2000</v>
      </c>
      <c r="E205" s="932"/>
      <c r="F205" s="1004" t="str">
        <f t="shared" ref="F205" si="41">IF(N(E205),ROUND(E205*D205,2),"")</f>
        <v/>
      </c>
      <c r="G205" s="1008"/>
      <c r="H205" s="902"/>
      <c r="I205" s="902"/>
    </row>
    <row r="206" spans="1:9" s="42" customFormat="1" ht="204" outlineLevel="1">
      <c r="A206" s="256"/>
      <c r="B206" s="6" t="s">
        <v>1819</v>
      </c>
      <c r="C206" s="257"/>
      <c r="D206" s="258"/>
      <c r="E206" s="258"/>
      <c r="F206" s="1005"/>
      <c r="G206" s="1008"/>
      <c r="H206" s="902"/>
      <c r="I206" s="902"/>
    </row>
    <row r="207" spans="1:9" s="42" customFormat="1" ht="14.25" outlineLevel="1">
      <c r="A207" s="259"/>
      <c r="B207" s="26" t="s">
        <v>1818</v>
      </c>
      <c r="C207" s="260"/>
      <c r="D207" s="261"/>
      <c r="E207" s="261"/>
      <c r="F207" s="1006"/>
      <c r="G207" s="1008"/>
      <c r="H207" s="902"/>
      <c r="I207" s="902"/>
    </row>
    <row r="208" spans="1:9" s="42" customFormat="1" outlineLevel="1">
      <c r="A208" s="256"/>
      <c r="B208" s="6"/>
      <c r="C208" s="263"/>
      <c r="D208" s="264"/>
      <c r="E208" s="258"/>
      <c r="F208" s="1005"/>
      <c r="G208" s="1008"/>
      <c r="H208" s="902"/>
      <c r="I208" s="902"/>
    </row>
    <row r="209" spans="1:9" s="42" customFormat="1" outlineLevel="1">
      <c r="A209" s="252" t="s">
        <v>6</v>
      </c>
      <c r="B209" s="253" t="s">
        <v>1821</v>
      </c>
      <c r="C209" s="512" t="s">
        <v>159</v>
      </c>
      <c r="D209" s="908">
        <v>1</v>
      </c>
      <c r="E209" s="932"/>
      <c r="F209" s="1004" t="str">
        <f t="shared" ref="F209" si="42">IF(N(E209),ROUND(E209*D209,2),"")</f>
        <v/>
      </c>
      <c r="G209" s="1008"/>
      <c r="H209" s="902"/>
      <c r="I209" s="902"/>
    </row>
    <row r="210" spans="1:9" s="42" customFormat="1" ht="89.25" outlineLevel="1">
      <c r="A210" s="256"/>
      <c r="B210" s="6" t="s">
        <v>1822</v>
      </c>
      <c r="C210" s="257"/>
      <c r="D210" s="258"/>
      <c r="E210" s="258"/>
      <c r="F210" s="1005"/>
      <c r="G210" s="1008"/>
      <c r="H210" s="902"/>
      <c r="I210" s="902"/>
    </row>
    <row r="211" spans="1:9" s="42" customFormat="1" outlineLevel="1">
      <c r="A211" s="259"/>
      <c r="B211" s="26" t="s">
        <v>2148</v>
      </c>
      <c r="C211" s="260"/>
      <c r="D211" s="261"/>
      <c r="E211" s="261"/>
      <c r="F211" s="1006"/>
      <c r="G211" s="1008"/>
      <c r="H211" s="902"/>
      <c r="I211" s="902"/>
    </row>
    <row r="212" spans="1:9" s="42" customFormat="1" outlineLevel="1">
      <c r="A212" s="262"/>
      <c r="B212" s="5"/>
      <c r="C212" s="263"/>
      <c r="D212" s="264"/>
      <c r="E212" s="264"/>
      <c r="F212" s="1184"/>
      <c r="G212" s="1008"/>
      <c r="H212" s="902"/>
      <c r="I212" s="902"/>
    </row>
    <row r="213" spans="1:9" s="42" customFormat="1" outlineLevel="1">
      <c r="A213" s="969" t="s">
        <v>2380</v>
      </c>
      <c r="B213" s="839" t="s">
        <v>1</v>
      </c>
      <c r="C213" s="840" t="s">
        <v>585</v>
      </c>
      <c r="D213" s="255">
        <v>72</v>
      </c>
      <c r="E213" s="999"/>
      <c r="F213" s="1289" t="str">
        <f t="shared" ref="F213" si="43">IF(N(E213),ROUND(E213*D213,2),"")</f>
        <v/>
      </c>
      <c r="G213" s="1008"/>
      <c r="H213" s="902"/>
      <c r="I213" s="902"/>
    </row>
    <row r="214" spans="1:9" s="42" customFormat="1" ht="165.75" outlineLevel="1">
      <c r="A214" s="256"/>
      <c r="B214" s="6" t="s">
        <v>9</v>
      </c>
      <c r="C214" s="257"/>
      <c r="D214" s="258"/>
      <c r="E214" s="258"/>
      <c r="F214" s="258"/>
      <c r="G214" s="1008"/>
      <c r="H214" s="902"/>
      <c r="I214" s="902"/>
    </row>
    <row r="215" spans="1:9" s="42" customFormat="1" outlineLevel="1">
      <c r="A215" s="259"/>
      <c r="B215" s="26" t="s">
        <v>2</v>
      </c>
      <c r="C215" s="260"/>
      <c r="D215" s="261"/>
      <c r="E215" s="261"/>
      <c r="F215" s="261"/>
      <c r="G215" s="1008"/>
      <c r="H215" s="902"/>
      <c r="I215" s="902"/>
    </row>
    <row r="216" spans="1:9" s="42" customFormat="1" outlineLevel="1">
      <c r="A216" s="262"/>
      <c r="B216" s="5"/>
      <c r="C216" s="263"/>
      <c r="D216" s="264"/>
      <c r="E216" s="264"/>
      <c r="F216" s="264"/>
      <c r="G216" s="1008"/>
      <c r="H216" s="902"/>
      <c r="I216" s="902"/>
    </row>
    <row r="217" spans="1:9" s="42" customFormat="1" outlineLevel="1">
      <c r="A217" s="256" t="s">
        <v>2381</v>
      </c>
      <c r="B217" s="6" t="s">
        <v>4</v>
      </c>
      <c r="C217" s="257" t="s">
        <v>585</v>
      </c>
      <c r="D217" s="258">
        <v>72</v>
      </c>
      <c r="E217" s="934"/>
      <c r="F217" s="258" t="str">
        <f t="shared" ref="F217" si="44">IF(N(E217),ROUND(E217*D217,2),"")</f>
        <v/>
      </c>
      <c r="G217" s="1008"/>
      <c r="H217" s="902"/>
      <c r="I217" s="902"/>
    </row>
    <row r="218" spans="1:9" s="42" customFormat="1" ht="127.5" outlineLevel="1">
      <c r="A218" s="256"/>
      <c r="B218" s="392" t="s">
        <v>5</v>
      </c>
      <c r="C218" s="257"/>
      <c r="D218" s="258"/>
      <c r="E218" s="258"/>
      <c r="F218" s="258"/>
      <c r="G218" s="1008"/>
      <c r="H218" s="902"/>
      <c r="I218" s="902"/>
    </row>
    <row r="219" spans="1:9" s="42" customFormat="1" outlineLevel="1">
      <c r="A219" s="259"/>
      <c r="B219" s="26" t="s">
        <v>2</v>
      </c>
      <c r="C219" s="260"/>
      <c r="D219" s="261"/>
      <c r="E219" s="261"/>
      <c r="F219" s="261"/>
      <c r="G219" s="1008"/>
      <c r="H219" s="902"/>
      <c r="I219" s="902"/>
    </row>
    <row r="220" spans="1:9" s="42" customFormat="1" outlineLevel="1">
      <c r="A220" s="259"/>
      <c r="B220" s="26"/>
      <c r="C220" s="260"/>
      <c r="D220" s="261"/>
      <c r="E220" s="261"/>
      <c r="F220" s="261"/>
      <c r="G220" s="1008"/>
      <c r="H220" s="902"/>
      <c r="I220" s="902"/>
    </row>
    <row r="221" spans="1:9" s="42" customFormat="1" outlineLevel="1">
      <c r="A221" s="256" t="s">
        <v>2382</v>
      </c>
      <c r="B221" s="6" t="s">
        <v>7</v>
      </c>
      <c r="C221" s="257" t="s">
        <v>159</v>
      </c>
      <c r="D221" s="258">
        <v>1</v>
      </c>
      <c r="E221" s="934"/>
      <c r="F221" s="258" t="str">
        <f t="shared" ref="F221" si="45">IF(N(E221),ROUND(E221*D221,2),"")</f>
        <v/>
      </c>
      <c r="G221" s="1008"/>
      <c r="H221" s="902"/>
      <c r="I221" s="902"/>
    </row>
    <row r="222" spans="1:9" s="42" customFormat="1" ht="63.75" outlineLevel="1">
      <c r="A222" s="256"/>
      <c r="B222" s="6" t="s">
        <v>8</v>
      </c>
      <c r="C222" s="257"/>
      <c r="D222" s="258"/>
      <c r="E222" s="258"/>
      <c r="F222" s="258"/>
      <c r="G222" s="1008"/>
      <c r="H222" s="902"/>
      <c r="I222" s="902"/>
    </row>
    <row r="223" spans="1:9" s="42" customFormat="1" outlineLevel="1">
      <c r="A223" s="259"/>
      <c r="B223" s="26" t="s">
        <v>386</v>
      </c>
      <c r="C223" s="260"/>
      <c r="D223" s="261"/>
      <c r="E223" s="261"/>
      <c r="F223" s="261"/>
      <c r="G223" s="1008"/>
      <c r="H223" s="902"/>
      <c r="I223" s="902"/>
    </row>
    <row r="224" spans="1:9" s="66" customFormat="1" ht="13.5" thickBot="1">
      <c r="A224" s="167"/>
      <c r="B224" s="63"/>
      <c r="C224" s="64"/>
      <c r="D224" s="65"/>
      <c r="E224" s="1198"/>
      <c r="F224" s="1198"/>
    </row>
    <row r="225" spans="1:9" s="71" customFormat="1" ht="16.5" thickTop="1" thickBot="1">
      <c r="A225" s="168"/>
      <c r="B225" s="913" t="s">
        <v>1823</v>
      </c>
      <c r="C225" s="69"/>
      <c r="D225" s="70"/>
      <c r="E225" s="1200"/>
      <c r="F225" s="1201">
        <f>SUM(F9:F223)</f>
        <v>0</v>
      </c>
    </row>
    <row r="226" spans="1:9">
      <c r="A226" s="868"/>
      <c r="B226" s="869"/>
      <c r="C226" s="870"/>
      <c r="D226" s="871"/>
      <c r="E226" s="1202"/>
      <c r="F226" s="1202"/>
    </row>
    <row r="227" spans="1:9" s="42" customFormat="1">
      <c r="A227" s="884"/>
      <c r="B227" s="885"/>
      <c r="C227" s="886"/>
      <c r="D227" s="887"/>
      <c r="E227" s="1517"/>
      <c r="F227" s="1518"/>
      <c r="G227" s="1008"/>
      <c r="H227" s="902"/>
      <c r="I227" s="902"/>
    </row>
    <row r="228" spans="1:9" s="42" customFormat="1">
      <c r="A228" s="884"/>
      <c r="B228" s="885"/>
      <c r="C228" s="886"/>
      <c r="D228" s="887"/>
      <c r="E228" s="1517"/>
      <c r="F228" s="1518"/>
      <c r="G228" s="1008"/>
      <c r="H228" s="902"/>
      <c r="I228" s="902"/>
    </row>
    <row r="229" spans="1:9" s="42" customFormat="1">
      <c r="A229" s="884"/>
      <c r="B229" s="885"/>
      <c r="C229" s="886"/>
      <c r="D229" s="887"/>
      <c r="E229" s="1517"/>
      <c r="F229" s="1518"/>
      <c r="G229" s="1008"/>
      <c r="H229" s="902"/>
      <c r="I229" s="902"/>
    </row>
    <row r="230" spans="1:9" s="249" customFormat="1">
      <c r="A230" s="888"/>
      <c r="B230" s="702"/>
      <c r="C230" s="889"/>
      <c r="D230" s="890"/>
      <c r="E230" s="1519"/>
      <c r="F230" s="1303"/>
      <c r="G230" s="1012"/>
      <c r="H230" s="402"/>
      <c r="I230" s="402"/>
    </row>
    <row r="231" spans="1:9" s="249" customFormat="1">
      <c r="A231" s="888"/>
      <c r="B231" s="702"/>
      <c r="C231" s="889"/>
      <c r="D231" s="890"/>
      <c r="E231" s="1519"/>
      <c r="F231" s="1303"/>
      <c r="G231" s="1012"/>
      <c r="H231" s="402"/>
      <c r="I231" s="402"/>
    </row>
    <row r="232" spans="1:9" s="249" customFormat="1">
      <c r="A232" s="888"/>
      <c r="B232" s="702"/>
      <c r="C232" s="889"/>
      <c r="D232" s="890"/>
      <c r="E232" s="1519"/>
      <c r="F232" s="1303"/>
      <c r="G232" s="1012"/>
      <c r="H232" s="402"/>
      <c r="I232" s="402"/>
    </row>
    <row r="233" spans="1:9" s="249" customFormat="1">
      <c r="A233" s="888"/>
      <c r="B233" s="702"/>
      <c r="C233" s="889"/>
      <c r="D233" s="890"/>
      <c r="E233" s="1519"/>
      <c r="F233" s="1303"/>
      <c r="G233" s="1012"/>
      <c r="H233" s="402"/>
      <c r="I233" s="402"/>
    </row>
    <row r="234" spans="1:9" s="249" customFormat="1">
      <c r="A234" s="888"/>
      <c r="B234" s="702"/>
      <c r="C234" s="889"/>
      <c r="D234" s="890"/>
      <c r="E234" s="1519"/>
      <c r="F234" s="1303"/>
      <c r="G234" s="1012"/>
      <c r="H234" s="402"/>
      <c r="I234" s="402"/>
    </row>
    <row r="235" spans="1:9" s="42" customFormat="1">
      <c r="A235" s="888"/>
      <c r="B235" s="702"/>
      <c r="C235" s="889"/>
      <c r="D235" s="890"/>
      <c r="E235" s="1519"/>
      <c r="F235" s="1303"/>
      <c r="G235" s="1008"/>
      <c r="H235" s="902"/>
      <c r="I235" s="902"/>
    </row>
    <row r="236" spans="1:9" s="42" customFormat="1">
      <c r="A236" s="888"/>
      <c r="B236" s="702"/>
      <c r="C236" s="889"/>
      <c r="D236" s="890"/>
      <c r="E236" s="1519"/>
      <c r="F236" s="1303"/>
      <c r="G236" s="1008"/>
      <c r="H236" s="902"/>
      <c r="I236" s="902"/>
    </row>
    <row r="237" spans="1:9" s="42" customFormat="1">
      <c r="A237" s="888"/>
      <c r="B237" s="702"/>
      <c r="C237" s="889"/>
      <c r="D237" s="890"/>
      <c r="E237" s="1519"/>
      <c r="F237" s="1303"/>
      <c r="G237" s="1008"/>
      <c r="H237" s="902"/>
      <c r="I237" s="902"/>
    </row>
    <row r="238" spans="1:9" s="42" customFormat="1">
      <c r="A238" s="888"/>
      <c r="B238" s="702"/>
      <c r="C238" s="889"/>
      <c r="D238" s="890"/>
      <c r="E238" s="1519"/>
      <c r="F238" s="1303"/>
      <c r="G238" s="1008"/>
      <c r="H238" s="902"/>
      <c r="I238" s="902"/>
    </row>
    <row r="239" spans="1:9" s="42" customFormat="1">
      <c r="A239" s="888"/>
      <c r="B239" s="702"/>
      <c r="C239" s="889"/>
      <c r="D239" s="890"/>
      <c r="E239" s="1519"/>
      <c r="F239" s="1303"/>
      <c r="G239" s="1008"/>
      <c r="H239" s="902"/>
      <c r="I239" s="902"/>
    </row>
    <row r="240" spans="1:9" s="42" customFormat="1">
      <c r="A240" s="888"/>
      <c r="B240" s="702"/>
      <c r="C240" s="889"/>
      <c r="D240" s="890"/>
      <c r="E240" s="1519"/>
      <c r="F240" s="1303"/>
      <c r="G240" s="1008"/>
      <c r="H240" s="902"/>
      <c r="I240" s="902"/>
    </row>
    <row r="241" spans="1:9" s="42" customFormat="1">
      <c r="A241" s="888"/>
      <c r="B241" s="702"/>
      <c r="C241" s="889"/>
      <c r="D241" s="890"/>
      <c r="E241" s="1519"/>
      <c r="F241" s="1303"/>
      <c r="G241" s="1008"/>
      <c r="H241" s="902"/>
      <c r="I241" s="902"/>
    </row>
    <row r="242" spans="1:9" s="42" customFormat="1">
      <c r="A242" s="884"/>
      <c r="B242" s="885"/>
      <c r="C242" s="886"/>
      <c r="D242" s="887"/>
      <c r="E242" s="1517"/>
      <c r="F242" s="1518"/>
      <c r="G242" s="1008"/>
      <c r="H242" s="902"/>
      <c r="I242" s="902"/>
    </row>
    <row r="243" spans="1:9" s="115" customFormat="1">
      <c r="A243" s="884"/>
      <c r="B243" s="885"/>
      <c r="C243" s="886"/>
      <c r="D243" s="887"/>
      <c r="E243" s="1517"/>
      <c r="F243" s="1518"/>
      <c r="G243" s="133"/>
      <c r="H243" s="114"/>
      <c r="I243" s="114"/>
    </row>
    <row r="244" spans="1:9" s="42" customFormat="1">
      <c r="A244" s="884"/>
      <c r="B244" s="885"/>
      <c r="C244" s="886"/>
      <c r="D244" s="887"/>
      <c r="E244" s="1517"/>
      <c r="F244" s="1518"/>
      <c r="G244" s="1008"/>
      <c r="H244" s="902"/>
      <c r="I244" s="902"/>
    </row>
    <row r="245" spans="1:9" s="249" customFormat="1">
      <c r="A245" s="884"/>
      <c r="B245" s="885"/>
      <c r="C245" s="886"/>
      <c r="D245" s="887"/>
      <c r="E245" s="1517"/>
      <c r="F245" s="1518"/>
      <c r="G245" s="1012"/>
      <c r="H245" s="402"/>
      <c r="I245" s="402"/>
    </row>
    <row r="246" spans="1:9" s="249" customFormat="1">
      <c r="A246" s="884"/>
      <c r="B246" s="885"/>
      <c r="C246" s="886"/>
      <c r="D246" s="887"/>
      <c r="E246" s="1517"/>
      <c r="F246" s="1518"/>
      <c r="G246" s="1012"/>
      <c r="H246" s="402"/>
      <c r="I246" s="402"/>
    </row>
    <row r="247" spans="1:9" s="249" customFormat="1">
      <c r="A247" s="884"/>
      <c r="B247" s="885"/>
      <c r="C247" s="886"/>
      <c r="D247" s="887"/>
      <c r="E247" s="1517"/>
      <c r="F247" s="1518"/>
      <c r="G247" s="1012"/>
      <c r="H247" s="402"/>
      <c r="I247" s="402"/>
    </row>
    <row r="248" spans="1:9" s="249" customFormat="1">
      <c r="A248" s="884"/>
      <c r="B248" s="885"/>
      <c r="C248" s="886"/>
      <c r="D248" s="887"/>
      <c r="E248" s="1517"/>
      <c r="F248" s="1518"/>
      <c r="G248" s="1012"/>
      <c r="H248" s="402"/>
      <c r="I248" s="402"/>
    </row>
    <row r="249" spans="1:9" s="249" customFormat="1">
      <c r="A249" s="884"/>
      <c r="B249" s="885"/>
      <c r="C249" s="886"/>
      <c r="D249" s="887"/>
      <c r="E249" s="1517"/>
      <c r="F249" s="1518"/>
      <c r="G249" s="1012"/>
      <c r="H249" s="402"/>
      <c r="I249" s="402"/>
    </row>
    <row r="250" spans="1:9" s="42" customFormat="1">
      <c r="A250" s="884"/>
      <c r="B250" s="885"/>
      <c r="C250" s="886"/>
      <c r="D250" s="887"/>
      <c r="E250" s="1517"/>
      <c r="F250" s="1518"/>
      <c r="G250" s="1008"/>
      <c r="H250" s="902"/>
      <c r="I250" s="902"/>
    </row>
    <row r="251" spans="1:9" s="42" customFormat="1">
      <c r="A251" s="884"/>
      <c r="B251" s="885"/>
      <c r="C251" s="886"/>
      <c r="D251" s="887"/>
      <c r="E251" s="1517"/>
      <c r="F251" s="1518"/>
      <c r="G251" s="1008"/>
      <c r="H251" s="902"/>
      <c r="I251" s="902"/>
    </row>
    <row r="252" spans="1:9" s="42" customFormat="1">
      <c r="A252" s="884"/>
      <c r="B252" s="885"/>
      <c r="C252" s="886"/>
      <c r="D252" s="887"/>
      <c r="E252" s="1517"/>
      <c r="F252" s="1518"/>
      <c r="G252" s="1008"/>
      <c r="H252" s="902"/>
      <c r="I252" s="902"/>
    </row>
    <row r="253" spans="1:9" s="42" customFormat="1">
      <c r="A253" s="884"/>
      <c r="B253" s="885"/>
      <c r="C253" s="886"/>
      <c r="D253" s="887"/>
      <c r="E253" s="1517"/>
      <c r="F253" s="1518"/>
      <c r="G253" s="1008"/>
      <c r="H253" s="902"/>
      <c r="I253" s="902"/>
    </row>
    <row r="254" spans="1:9" s="249" customFormat="1">
      <c r="A254" s="884"/>
      <c r="B254" s="885"/>
      <c r="C254" s="886"/>
      <c r="D254" s="887"/>
      <c r="E254" s="1517"/>
      <c r="F254" s="1518"/>
      <c r="G254" s="1012"/>
      <c r="H254" s="402"/>
      <c r="I254" s="402"/>
    </row>
    <row r="255" spans="1:9" s="249" customFormat="1">
      <c r="A255" s="884"/>
      <c r="B255" s="885"/>
      <c r="C255" s="886"/>
      <c r="D255" s="887"/>
      <c r="E255" s="1517"/>
      <c r="F255" s="1518"/>
      <c r="G255" s="1012"/>
      <c r="H255" s="402"/>
      <c r="I255" s="402"/>
    </row>
    <row r="256" spans="1:9" s="249" customFormat="1">
      <c r="A256" s="884"/>
      <c r="B256" s="885"/>
      <c r="C256" s="886"/>
      <c r="D256" s="887"/>
      <c r="E256" s="1517"/>
      <c r="F256" s="1518"/>
      <c r="G256" s="1012"/>
      <c r="H256" s="402"/>
      <c r="I256" s="402"/>
    </row>
    <row r="257" spans="1:9" s="249" customFormat="1">
      <c r="A257" s="884"/>
      <c r="B257" s="885"/>
      <c r="C257" s="886"/>
      <c r="D257" s="887"/>
      <c r="E257" s="1517"/>
      <c r="F257" s="1518"/>
      <c r="G257" s="1012"/>
      <c r="H257" s="402"/>
      <c r="I257" s="402"/>
    </row>
    <row r="258" spans="1:9" s="249" customFormat="1">
      <c r="A258" s="884"/>
      <c r="B258" s="885"/>
      <c r="C258" s="886"/>
      <c r="D258" s="887"/>
      <c r="E258" s="1517"/>
      <c r="F258" s="1518"/>
      <c r="G258" s="1012"/>
      <c r="H258" s="402"/>
      <c r="I258" s="402"/>
    </row>
    <row r="259" spans="1:9" s="251" customFormat="1">
      <c r="A259" s="884"/>
      <c r="B259" s="885"/>
      <c r="C259" s="886"/>
      <c r="D259" s="887"/>
      <c r="E259" s="1517"/>
      <c r="F259" s="1518"/>
      <c r="G259" s="1013"/>
      <c r="H259" s="1001"/>
      <c r="I259" s="1001"/>
    </row>
    <row r="260" spans="1:9" s="251" customFormat="1">
      <c r="A260" s="884"/>
      <c r="B260" s="885"/>
      <c r="C260" s="886"/>
      <c r="D260" s="887"/>
      <c r="E260" s="1517"/>
      <c r="F260" s="1518"/>
      <c r="G260" s="1013"/>
      <c r="H260" s="1001"/>
      <c r="I260" s="1001"/>
    </row>
    <row r="261" spans="1:9" s="251" customFormat="1">
      <c r="A261" s="884"/>
      <c r="B261" s="885"/>
      <c r="C261" s="886"/>
      <c r="D261" s="887"/>
      <c r="E261" s="1517"/>
      <c r="F261" s="1518"/>
      <c r="G261" s="1013"/>
      <c r="H261" s="1001"/>
      <c r="I261" s="1001"/>
    </row>
    <row r="262" spans="1:9" s="251" customFormat="1">
      <c r="A262" s="884"/>
      <c r="B262" s="885"/>
      <c r="C262" s="886"/>
      <c r="D262" s="887"/>
      <c r="E262" s="1517"/>
      <c r="F262" s="1518"/>
      <c r="G262" s="1013"/>
      <c r="H262" s="1001"/>
      <c r="I262" s="1001"/>
    </row>
    <row r="263" spans="1:9" s="251" customFormat="1">
      <c r="A263" s="884"/>
      <c r="B263" s="885"/>
      <c r="C263" s="886"/>
      <c r="D263" s="887"/>
      <c r="E263" s="1517"/>
      <c r="F263" s="1518"/>
      <c r="G263" s="1013"/>
      <c r="H263" s="1001"/>
      <c r="I263" s="1001"/>
    </row>
    <row r="264" spans="1:9" s="251" customFormat="1">
      <c r="A264" s="884"/>
      <c r="B264" s="885"/>
      <c r="C264" s="886"/>
      <c r="D264" s="887"/>
      <c r="E264" s="1517"/>
      <c r="F264" s="1518"/>
      <c r="G264" s="1013"/>
      <c r="H264" s="1001"/>
      <c r="I264" s="1001"/>
    </row>
    <row r="265" spans="1:9" s="251" customFormat="1">
      <c r="A265" s="884"/>
      <c r="B265" s="885"/>
      <c r="C265" s="886"/>
      <c r="D265" s="887"/>
      <c r="E265" s="1517"/>
      <c r="F265" s="1518"/>
      <c r="G265" s="1013"/>
      <c r="H265" s="1001"/>
      <c r="I265" s="1001"/>
    </row>
    <row r="266" spans="1:9" s="251" customFormat="1">
      <c r="A266" s="884"/>
      <c r="B266" s="885"/>
      <c r="C266" s="886"/>
      <c r="D266" s="887"/>
      <c r="E266" s="1517"/>
      <c r="F266" s="1518"/>
      <c r="G266" s="1013"/>
      <c r="H266" s="1001"/>
      <c r="I266" s="1001"/>
    </row>
    <row r="267" spans="1:9" s="251" customFormat="1">
      <c r="A267" s="884"/>
      <c r="B267" s="885"/>
      <c r="C267" s="886"/>
      <c r="D267" s="887"/>
      <c r="E267" s="1517"/>
      <c r="F267" s="1518"/>
      <c r="G267" s="1013"/>
      <c r="H267" s="1001"/>
      <c r="I267" s="1001"/>
    </row>
    <row r="268" spans="1:9" s="251" customFormat="1">
      <c r="A268" s="884"/>
      <c r="B268" s="885"/>
      <c r="C268" s="886"/>
      <c r="D268" s="887"/>
      <c r="E268" s="1517"/>
      <c r="F268" s="1518"/>
      <c r="G268" s="1013"/>
      <c r="H268" s="1001"/>
      <c r="I268" s="1001"/>
    </row>
    <row r="269" spans="1:9" s="251" customFormat="1">
      <c r="A269" s="884"/>
      <c r="B269" s="885"/>
      <c r="C269" s="886"/>
      <c r="D269" s="887"/>
      <c r="E269" s="1517"/>
      <c r="F269" s="1518"/>
      <c r="G269" s="1013"/>
      <c r="H269" s="1001"/>
      <c r="I269" s="1001"/>
    </row>
    <row r="270" spans="1:9" s="251" customFormat="1">
      <c r="A270" s="884"/>
      <c r="B270" s="885"/>
      <c r="C270" s="886"/>
      <c r="D270" s="887"/>
      <c r="E270" s="1517"/>
      <c r="F270" s="1518"/>
      <c r="G270" s="1013"/>
      <c r="H270" s="1001"/>
      <c r="I270" s="1001"/>
    </row>
    <row r="271" spans="1:9" s="251" customFormat="1">
      <c r="A271" s="884"/>
      <c r="B271" s="885"/>
      <c r="C271" s="886"/>
      <c r="D271" s="887"/>
      <c r="E271" s="1517"/>
      <c r="F271" s="1518"/>
      <c r="G271" s="1013"/>
      <c r="H271" s="1001"/>
      <c r="I271" s="1001"/>
    </row>
    <row r="272" spans="1:9" s="251" customFormat="1">
      <c r="A272" s="884"/>
      <c r="B272" s="885"/>
      <c r="C272" s="886"/>
      <c r="D272" s="887"/>
      <c r="E272" s="1517"/>
      <c r="F272" s="1518"/>
      <c r="G272" s="1013"/>
      <c r="H272" s="1001"/>
      <c r="I272" s="1001"/>
    </row>
    <row r="273" spans="1:9" s="249" customFormat="1">
      <c r="A273" s="884"/>
      <c r="B273" s="885"/>
      <c r="C273" s="886"/>
      <c r="D273" s="887"/>
      <c r="E273" s="1517"/>
      <c r="F273" s="1518"/>
      <c r="G273" s="1012"/>
      <c r="H273" s="402"/>
      <c r="I273" s="402"/>
    </row>
    <row r="274" spans="1:9" s="249" customFormat="1">
      <c r="A274" s="884"/>
      <c r="B274" s="885"/>
      <c r="C274" s="886"/>
      <c r="D274" s="887"/>
      <c r="E274" s="1517"/>
      <c r="F274" s="1518"/>
      <c r="G274" s="1012"/>
      <c r="H274" s="402"/>
      <c r="I274" s="402"/>
    </row>
    <row r="275" spans="1:9" s="249" customFormat="1">
      <c r="A275" s="884"/>
      <c r="B275" s="885"/>
      <c r="C275" s="886"/>
      <c r="D275" s="887"/>
      <c r="E275" s="1517"/>
      <c r="F275" s="1518"/>
      <c r="G275" s="1012"/>
      <c r="H275" s="402"/>
      <c r="I275" s="402"/>
    </row>
    <row r="276" spans="1:9" s="42" customFormat="1">
      <c r="A276" s="884"/>
      <c r="B276" s="885"/>
      <c r="C276" s="886"/>
      <c r="D276" s="887"/>
      <c r="E276" s="1517"/>
      <c r="F276" s="1518"/>
      <c r="G276" s="1008"/>
      <c r="H276" s="902"/>
      <c r="I276" s="902"/>
    </row>
    <row r="277" spans="1:9" s="42" customFormat="1">
      <c r="A277" s="884"/>
      <c r="B277" s="885"/>
      <c r="C277" s="886"/>
      <c r="D277" s="887"/>
      <c r="E277" s="1517"/>
      <c r="F277" s="1518"/>
      <c r="G277" s="1008"/>
      <c r="H277" s="902"/>
      <c r="I277" s="902"/>
    </row>
    <row r="278" spans="1:9" s="249" customFormat="1">
      <c r="A278" s="884"/>
      <c r="B278" s="885"/>
      <c r="C278" s="886"/>
      <c r="D278" s="887"/>
      <c r="E278" s="1517"/>
      <c r="F278" s="1518"/>
      <c r="G278" s="1012"/>
      <c r="H278" s="402"/>
      <c r="I278" s="402"/>
    </row>
    <row r="279" spans="1:9" s="249" customFormat="1">
      <c r="A279" s="884"/>
      <c r="B279" s="885"/>
      <c r="C279" s="886"/>
      <c r="D279" s="887"/>
      <c r="E279" s="1517"/>
      <c r="F279" s="1518"/>
      <c r="G279" s="1012"/>
      <c r="H279" s="402"/>
      <c r="I279" s="402"/>
    </row>
    <row r="280" spans="1:9" s="249" customFormat="1">
      <c r="A280" s="884"/>
      <c r="B280" s="885"/>
      <c r="C280" s="886"/>
      <c r="D280" s="887"/>
      <c r="E280" s="1517"/>
      <c r="F280" s="1518"/>
      <c r="G280" s="1012"/>
      <c r="H280" s="402"/>
      <c r="I280" s="402"/>
    </row>
    <row r="281" spans="1:9" s="249" customFormat="1">
      <c r="A281" s="884"/>
      <c r="B281" s="885"/>
      <c r="C281" s="886"/>
      <c r="D281" s="887"/>
      <c r="E281" s="1517"/>
      <c r="F281" s="1518"/>
      <c r="G281" s="1012"/>
      <c r="H281" s="402"/>
      <c r="I281" s="402"/>
    </row>
    <row r="282" spans="1:9" s="249" customFormat="1">
      <c r="A282" s="884"/>
      <c r="B282" s="885"/>
      <c r="C282" s="886"/>
      <c r="D282" s="887"/>
      <c r="E282" s="1517"/>
      <c r="F282" s="1518"/>
      <c r="G282" s="1012"/>
      <c r="H282" s="402"/>
      <c r="I282" s="402"/>
    </row>
    <row r="283" spans="1:9" s="251" customFormat="1">
      <c r="A283" s="884"/>
      <c r="B283" s="885"/>
      <c r="C283" s="886"/>
      <c r="D283" s="887"/>
      <c r="E283" s="1517"/>
      <c r="F283" s="1518"/>
      <c r="G283" s="1013"/>
      <c r="H283" s="1001"/>
      <c r="I283" s="1001"/>
    </row>
    <row r="284" spans="1:9" s="251" customFormat="1">
      <c r="A284" s="884"/>
      <c r="B284" s="885"/>
      <c r="C284" s="886"/>
      <c r="D284" s="887"/>
      <c r="E284" s="1517"/>
      <c r="F284" s="1518"/>
      <c r="G284" s="1013"/>
      <c r="H284" s="1001"/>
      <c r="I284" s="1001"/>
    </row>
    <row r="285" spans="1:9" s="251" customFormat="1">
      <c r="A285" s="884"/>
      <c r="B285" s="885"/>
      <c r="C285" s="886"/>
      <c r="D285" s="887"/>
      <c r="E285" s="1517"/>
      <c r="F285" s="1518"/>
      <c r="G285" s="1013"/>
      <c r="H285" s="1001"/>
      <c r="I285" s="1001"/>
    </row>
    <row r="286" spans="1:9" s="251" customFormat="1">
      <c r="A286" s="884"/>
      <c r="B286" s="885"/>
      <c r="C286" s="886"/>
      <c r="D286" s="887"/>
      <c r="E286" s="1517"/>
      <c r="F286" s="1518"/>
      <c r="G286" s="1013"/>
      <c r="H286" s="1001"/>
      <c r="I286" s="1001"/>
    </row>
    <row r="287" spans="1:9" s="251" customFormat="1">
      <c r="A287" s="884"/>
      <c r="B287" s="885"/>
      <c r="C287" s="886"/>
      <c r="D287" s="887"/>
      <c r="E287" s="1517"/>
      <c r="F287" s="1518"/>
      <c r="G287" s="1013"/>
      <c r="H287" s="1001"/>
      <c r="I287" s="1001"/>
    </row>
    <row r="288" spans="1:9" s="251" customFormat="1">
      <c r="A288" s="884"/>
      <c r="B288" s="885"/>
      <c r="C288" s="886"/>
      <c r="D288" s="887"/>
      <c r="E288" s="1517"/>
      <c r="F288" s="1518"/>
      <c r="G288" s="1013"/>
      <c r="H288" s="1001"/>
      <c r="I288" s="1001"/>
    </row>
    <row r="289" spans="1:9" s="251" customFormat="1">
      <c r="A289" s="884"/>
      <c r="B289" s="885"/>
      <c r="C289" s="886"/>
      <c r="D289" s="887"/>
      <c r="E289" s="1517"/>
      <c r="F289" s="1518"/>
      <c r="G289" s="1013"/>
      <c r="H289" s="1001"/>
      <c r="I289" s="1001"/>
    </row>
    <row r="290" spans="1:9" s="251" customFormat="1">
      <c r="A290" s="884"/>
      <c r="B290" s="885"/>
      <c r="C290" s="886"/>
      <c r="D290" s="887"/>
      <c r="E290" s="1517"/>
      <c r="F290" s="1518"/>
      <c r="G290" s="1013"/>
      <c r="H290" s="1001"/>
      <c r="I290" s="1001"/>
    </row>
    <row r="291" spans="1:9" s="251" customFormat="1">
      <c r="A291" s="884"/>
      <c r="B291" s="885"/>
      <c r="C291" s="886"/>
      <c r="D291" s="887"/>
      <c r="E291" s="1517"/>
      <c r="F291" s="1518"/>
      <c r="G291" s="1013"/>
      <c r="H291" s="1001"/>
      <c r="I291" s="1001"/>
    </row>
    <row r="292" spans="1:9" s="251" customFormat="1">
      <c r="A292" s="884"/>
      <c r="B292" s="885"/>
      <c r="C292" s="886"/>
      <c r="D292" s="887"/>
      <c r="E292" s="1517"/>
      <c r="F292" s="1518"/>
      <c r="G292" s="1013"/>
      <c r="H292" s="1001"/>
      <c r="I292" s="1001"/>
    </row>
    <row r="293" spans="1:9" s="251" customFormat="1">
      <c r="A293" s="884"/>
      <c r="B293" s="885"/>
      <c r="C293" s="886"/>
      <c r="D293" s="887"/>
      <c r="E293" s="1517"/>
      <c r="F293" s="1518"/>
      <c r="G293" s="1013"/>
      <c r="H293" s="1001"/>
      <c r="I293" s="1001"/>
    </row>
    <row r="294" spans="1:9" s="251" customFormat="1">
      <c r="A294" s="884"/>
      <c r="B294" s="885"/>
      <c r="C294" s="886"/>
      <c r="D294" s="887"/>
      <c r="E294" s="1517"/>
      <c r="F294" s="1518"/>
      <c r="G294" s="1013"/>
      <c r="H294" s="1001"/>
      <c r="I294" s="1001"/>
    </row>
    <row r="295" spans="1:9" s="249" customFormat="1">
      <c r="A295" s="884"/>
      <c r="B295" s="885"/>
      <c r="C295" s="886"/>
      <c r="D295" s="887"/>
      <c r="E295" s="1517"/>
      <c r="F295" s="1518"/>
      <c r="G295" s="1012"/>
      <c r="H295" s="402"/>
      <c r="I295" s="402"/>
    </row>
    <row r="296" spans="1:9" s="249" customFormat="1">
      <c r="A296" s="884"/>
      <c r="B296" s="885"/>
      <c r="C296" s="886"/>
      <c r="D296" s="887"/>
      <c r="E296" s="1517"/>
      <c r="F296" s="1518"/>
      <c r="G296" s="1012"/>
      <c r="H296" s="402"/>
      <c r="I296" s="402"/>
    </row>
    <row r="297" spans="1:9" s="249" customFormat="1">
      <c r="A297" s="884"/>
      <c r="B297" s="885"/>
      <c r="C297" s="886"/>
      <c r="D297" s="887"/>
      <c r="E297" s="1517"/>
      <c r="F297" s="1518"/>
      <c r="G297" s="1012"/>
      <c r="H297" s="402"/>
      <c r="I297" s="402"/>
    </row>
    <row r="298" spans="1:9" s="42" customFormat="1">
      <c r="A298" s="884"/>
      <c r="B298" s="885"/>
      <c r="C298" s="886"/>
      <c r="D298" s="887"/>
      <c r="E298" s="1517"/>
      <c r="F298" s="1518"/>
      <c r="G298" s="1008"/>
      <c r="H298" s="902"/>
      <c r="I298" s="902"/>
    </row>
    <row r="299" spans="1:9" s="249" customFormat="1">
      <c r="A299" s="884"/>
      <c r="B299" s="885"/>
      <c r="C299" s="886"/>
      <c r="D299" s="887"/>
      <c r="E299" s="1517"/>
      <c r="F299" s="1518"/>
      <c r="G299" s="1012"/>
      <c r="H299" s="402"/>
      <c r="I299" s="402"/>
    </row>
    <row r="300" spans="1:9" s="42" customFormat="1">
      <c r="A300" s="884"/>
      <c r="B300" s="885"/>
      <c r="C300" s="886"/>
      <c r="D300" s="887"/>
      <c r="E300" s="1517"/>
      <c r="F300" s="1518"/>
      <c r="G300" s="1008"/>
      <c r="H300" s="902"/>
      <c r="I300" s="902"/>
    </row>
    <row r="301" spans="1:9" s="42" customFormat="1">
      <c r="A301" s="884"/>
      <c r="B301" s="885"/>
      <c r="C301" s="886"/>
      <c r="D301" s="887"/>
      <c r="E301" s="1517"/>
      <c r="F301" s="1518"/>
      <c r="G301" s="1008"/>
      <c r="H301" s="902"/>
      <c r="I301" s="902"/>
    </row>
    <row r="303" spans="1:9" s="782" customFormat="1">
      <c r="A303" s="884"/>
      <c r="B303" s="885"/>
      <c r="C303" s="886"/>
      <c r="D303" s="887"/>
      <c r="E303" s="1517"/>
      <c r="F303" s="1518"/>
      <c r="G303" s="1014"/>
      <c r="H303" s="1015"/>
      <c r="I303" s="1015"/>
    </row>
    <row r="304" spans="1:9" s="782" customFormat="1">
      <c r="A304" s="884"/>
      <c r="B304" s="885"/>
      <c r="C304" s="886"/>
      <c r="D304" s="887"/>
      <c r="E304" s="1517"/>
      <c r="F304" s="1518"/>
      <c r="G304" s="1014"/>
      <c r="H304" s="1015"/>
      <c r="I304" s="1015"/>
    </row>
    <row r="305" spans="1:9" s="782" customFormat="1">
      <c r="A305" s="884"/>
      <c r="B305" s="885"/>
      <c r="C305" s="886"/>
      <c r="D305" s="887"/>
      <c r="E305" s="1517"/>
      <c r="F305" s="1518"/>
      <c r="G305" s="1014"/>
      <c r="H305" s="1015"/>
      <c r="I305" s="1015"/>
    </row>
    <row r="306" spans="1:9" s="782" customFormat="1">
      <c r="A306" s="884"/>
      <c r="B306" s="885"/>
      <c r="C306" s="886"/>
      <c r="D306" s="887"/>
      <c r="E306" s="1517"/>
      <c r="F306" s="1518"/>
      <c r="G306" s="1014"/>
      <c r="H306" s="1015"/>
      <c r="I306" s="1015"/>
    </row>
    <row r="307" spans="1:9" s="783" customFormat="1">
      <c r="A307" s="884"/>
      <c r="B307" s="885"/>
      <c r="C307" s="886"/>
      <c r="D307" s="887"/>
      <c r="E307" s="1517"/>
      <c r="F307" s="1518"/>
      <c r="G307" s="1014"/>
      <c r="H307" s="1014"/>
      <c r="I307" s="1014"/>
    </row>
  </sheetData>
  <sheetProtection password="F86A" sheet="1" objects="1" scenarios="1"/>
  <pageMargins left="0.70866141732283472" right="0.70866141732283472" top="0.74803149606299213" bottom="0.39370078740157483" header="0.31496062992125984" footer="0.31496062992125984"/>
  <pageSetup paperSize="9" scale="87" fitToHeight="0" orientation="portrait" r:id="rId1"/>
  <headerFooter>
    <oddHeader>&amp;CDokumentacija za nadmetanje&amp;RStalni granični prijelaz za 
međunarodni promet putnika VITALJINA
&amp;"Arial,Bold"2. OBJEKTI VISOKOGRADNJE</oddHeader>
    <oddFooter>&amp;CList &amp;P od &amp;N</oddFooter>
  </headerFooter>
  <rowBreaks count="9" manualBreakCount="9">
    <brk id="38" max="5" man="1"/>
    <brk id="68" max="5" man="1"/>
    <brk id="93" max="5" man="1"/>
    <brk id="108" max="5" man="1"/>
    <brk id="120" max="5" man="1"/>
    <brk id="146" max="5" man="1"/>
    <brk id="169" max="5" man="1"/>
    <brk id="195" max="5" man="1"/>
    <brk id="215" max="5"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8"/>
  <sheetViews>
    <sheetView showZeros="0" view="pageBreakPreview" topLeftCell="A28" zoomScale="25" zoomScaleNormal="100" zoomScaleSheetLayoutView="25" workbookViewId="0">
      <selection activeCell="AA89" sqref="AA89"/>
    </sheetView>
  </sheetViews>
  <sheetFormatPr defaultRowHeight="12.75" outlineLevelRow="1"/>
  <cols>
    <col min="1" max="1" width="7.140625" style="884" customWidth="1"/>
    <col min="2" max="2" width="45.85546875" style="885" customWidth="1"/>
    <col min="3" max="3" width="9.28515625" style="886" customWidth="1"/>
    <col min="4" max="4" width="13" style="887" bestFit="1" customWidth="1"/>
    <col min="5" max="5" width="10.5703125" style="1517" customWidth="1"/>
    <col min="6" max="6" width="15.42578125" style="1542" customWidth="1"/>
    <col min="7" max="16384" width="9.140625" style="51"/>
  </cols>
  <sheetData>
    <row r="1" spans="1:6" s="75" customFormat="1" ht="26.25" thickBot="1">
      <c r="A1" s="185" t="s">
        <v>514</v>
      </c>
      <c r="B1" s="186" t="s">
        <v>515</v>
      </c>
      <c r="C1" s="187" t="s">
        <v>516</v>
      </c>
      <c r="D1" s="187" t="s">
        <v>517</v>
      </c>
      <c r="E1" s="187" t="s">
        <v>485</v>
      </c>
      <c r="F1" s="1457" t="s">
        <v>553</v>
      </c>
    </row>
    <row r="2" spans="1:6" ht="13.5" thickTop="1">
      <c r="A2" s="957"/>
      <c r="B2" s="95"/>
      <c r="C2" s="188"/>
      <c r="D2" s="188"/>
      <c r="E2" s="1458"/>
      <c r="F2" s="1520"/>
    </row>
    <row r="3" spans="1:6" s="56" customFormat="1" ht="15.75">
      <c r="A3" s="958" t="s">
        <v>916</v>
      </c>
      <c r="B3" s="169" t="s">
        <v>2364</v>
      </c>
      <c r="C3" s="78"/>
      <c r="D3" s="78"/>
      <c r="E3" s="1154"/>
      <c r="F3" s="1521"/>
    </row>
    <row r="4" spans="1:6">
      <c r="A4" s="959"/>
      <c r="B4" s="48"/>
      <c r="C4" s="190"/>
      <c r="D4" s="190"/>
      <c r="E4" s="1460"/>
      <c r="F4" s="1522"/>
    </row>
    <row r="5" spans="1:6" outlineLevel="1">
      <c r="A5" s="853" t="s">
        <v>490</v>
      </c>
      <c r="B5" s="253" t="s">
        <v>497</v>
      </c>
      <c r="C5" s="1027"/>
      <c r="D5" s="554"/>
      <c r="E5" s="1469"/>
      <c r="F5" s="1498"/>
    </row>
    <row r="6" spans="1:6" outlineLevel="1">
      <c r="A6" s="841"/>
      <c r="B6" s="6" t="s">
        <v>511</v>
      </c>
      <c r="C6" s="307"/>
      <c r="D6" s="258"/>
      <c r="E6" s="258"/>
      <c r="F6" s="1314"/>
    </row>
    <row r="7" spans="1:6" ht="51" outlineLevel="1">
      <c r="A7" s="841"/>
      <c r="B7" s="906" t="s">
        <v>2173</v>
      </c>
      <c r="C7" s="307"/>
      <c r="D7" s="258"/>
      <c r="E7" s="258"/>
      <c r="F7" s="1314"/>
    </row>
    <row r="8" spans="1:6" outlineLevel="1">
      <c r="A8" s="854"/>
      <c r="B8" s="26" t="s">
        <v>559</v>
      </c>
      <c r="C8" s="394"/>
      <c r="D8" s="261"/>
      <c r="E8" s="261"/>
      <c r="F8" s="1313"/>
    </row>
    <row r="9" spans="1:6" ht="25.5" outlineLevel="1">
      <c r="A9" s="823" t="s">
        <v>487</v>
      </c>
      <c r="B9" s="5" t="s">
        <v>2158</v>
      </c>
      <c r="C9" s="1028" t="s">
        <v>486</v>
      </c>
      <c r="D9" s="264">
        <v>170</v>
      </c>
      <c r="E9" s="930"/>
      <c r="F9" s="1282" t="str">
        <f t="shared" ref="F9:F10" si="0">IF(N(E9),ROUND(E9*D9,2),"")</f>
        <v/>
      </c>
    </row>
    <row r="10" spans="1:6" ht="25.5" outlineLevel="1">
      <c r="A10" s="823" t="s">
        <v>488</v>
      </c>
      <c r="B10" s="5" t="s">
        <v>2159</v>
      </c>
      <c r="C10" s="1028" t="s">
        <v>486</v>
      </c>
      <c r="D10" s="264">
        <v>1780</v>
      </c>
      <c r="E10" s="930"/>
      <c r="F10" s="1282" t="str">
        <f t="shared" si="0"/>
        <v/>
      </c>
    </row>
    <row r="11" spans="1:6" outlineLevel="1">
      <c r="A11" s="854"/>
      <c r="B11" s="26"/>
      <c r="C11" s="394"/>
      <c r="D11" s="261"/>
      <c r="E11" s="261"/>
      <c r="F11" s="1313"/>
    </row>
    <row r="12" spans="1:6" outlineLevel="1">
      <c r="A12" s="853" t="s">
        <v>492</v>
      </c>
      <c r="B12" s="253" t="s">
        <v>2160</v>
      </c>
      <c r="C12" s="1027"/>
      <c r="D12" s="554"/>
      <c r="E12" s="1469"/>
      <c r="F12" s="1523"/>
    </row>
    <row r="13" spans="1:6" outlineLevel="1">
      <c r="A13" s="841"/>
      <c r="B13" s="6" t="s">
        <v>2161</v>
      </c>
      <c r="C13" s="307"/>
      <c r="D13" s="258"/>
      <c r="E13" s="258"/>
      <c r="F13" s="1314"/>
    </row>
    <row r="14" spans="1:6" ht="38.25" outlineLevel="1">
      <c r="A14" s="841"/>
      <c r="B14" s="906" t="s">
        <v>2162</v>
      </c>
      <c r="C14" s="307"/>
      <c r="D14" s="258"/>
      <c r="E14" s="258"/>
      <c r="F14" s="1314"/>
    </row>
    <row r="15" spans="1:6" ht="25.5" outlineLevel="1">
      <c r="A15" s="854"/>
      <c r="B15" s="26" t="s">
        <v>2163</v>
      </c>
      <c r="C15" s="394"/>
      <c r="D15" s="261"/>
      <c r="E15" s="261"/>
      <c r="F15" s="1313"/>
    </row>
    <row r="16" spans="1:6" outlineLevel="1">
      <c r="A16" s="823" t="s">
        <v>483</v>
      </c>
      <c r="B16" s="5" t="s">
        <v>2165</v>
      </c>
      <c r="C16" s="1028" t="s">
        <v>486</v>
      </c>
      <c r="D16" s="264">
        <v>880</v>
      </c>
      <c r="E16" s="930"/>
      <c r="F16" s="1282" t="str">
        <f t="shared" ref="F16" si="1">IF(N(E16),ROUND(E16*D16,2),"")</f>
        <v/>
      </c>
    </row>
    <row r="17" spans="1:6" outlineLevel="1" collapsed="1">
      <c r="A17" s="823"/>
      <c r="B17" s="5"/>
      <c r="C17" s="1028"/>
      <c r="D17" s="264"/>
      <c r="E17" s="264"/>
      <c r="F17" s="1282"/>
    </row>
    <row r="18" spans="1:6" s="327" customFormat="1" outlineLevel="1">
      <c r="A18" s="960" t="s">
        <v>493</v>
      </c>
      <c r="B18" s="914" t="s">
        <v>2166</v>
      </c>
      <c r="C18" s="840"/>
      <c r="D18" s="335"/>
      <c r="E18" s="1499"/>
      <c r="F18" s="1524"/>
    </row>
    <row r="19" spans="1:6" s="327" customFormat="1" outlineLevel="1">
      <c r="A19" s="961"/>
      <c r="B19" s="270" t="s">
        <v>2168</v>
      </c>
      <c r="C19" s="1029"/>
      <c r="D19" s="338"/>
      <c r="E19" s="1501"/>
      <c r="F19" s="1525"/>
    </row>
    <row r="20" spans="1:6" s="327" customFormat="1" ht="76.5" outlineLevel="1">
      <c r="A20" s="961"/>
      <c r="B20" s="915" t="s">
        <v>2169</v>
      </c>
      <c r="C20" s="1029"/>
      <c r="D20" s="338"/>
      <c r="E20" s="1501"/>
      <c r="F20" s="1525"/>
    </row>
    <row r="21" spans="1:6" s="327" customFormat="1" ht="27" outlineLevel="1">
      <c r="A21" s="962"/>
      <c r="B21" s="916" t="s">
        <v>2343</v>
      </c>
      <c r="C21" s="1030"/>
      <c r="D21" s="343"/>
      <c r="E21" s="1503"/>
      <c r="F21" s="1526"/>
    </row>
    <row r="22" spans="1:6" outlineLevel="1">
      <c r="A22" s="823" t="s">
        <v>498</v>
      </c>
      <c r="B22" s="5" t="s">
        <v>2167</v>
      </c>
      <c r="C22" s="1028" t="s">
        <v>486</v>
      </c>
      <c r="D22" s="264">
        <v>700</v>
      </c>
      <c r="E22" s="930"/>
      <c r="F22" s="1282" t="str">
        <f t="shared" ref="F22" si="2">IF(N(E22),ROUND(E22*D22,2),"")</f>
        <v/>
      </c>
    </row>
    <row r="23" spans="1:6" s="917" customFormat="1" outlineLevel="1">
      <c r="A23" s="821"/>
      <c r="B23" s="6"/>
      <c r="C23" s="307"/>
      <c r="D23" s="258"/>
      <c r="E23" s="1505"/>
      <c r="F23" s="1527"/>
    </row>
    <row r="24" spans="1:6" outlineLevel="1">
      <c r="A24" s="853" t="s">
        <v>901</v>
      </c>
      <c r="B24" s="253" t="s">
        <v>510</v>
      </c>
      <c r="C24" s="840"/>
      <c r="D24" s="255"/>
      <c r="E24" s="255"/>
      <c r="F24" s="1281"/>
    </row>
    <row r="25" spans="1:6" outlineLevel="1">
      <c r="A25" s="841"/>
      <c r="B25" s="6" t="s">
        <v>509</v>
      </c>
      <c r="C25" s="307"/>
      <c r="D25" s="258"/>
      <c r="E25" s="258"/>
      <c r="F25" s="1314"/>
    </row>
    <row r="26" spans="1:6" ht="38.25" outlineLevel="1">
      <c r="A26" s="841"/>
      <c r="B26" s="6" t="s">
        <v>591</v>
      </c>
      <c r="C26" s="307"/>
      <c r="D26" s="258"/>
      <c r="E26" s="258"/>
      <c r="F26" s="1314"/>
    </row>
    <row r="27" spans="1:6" outlineLevel="1">
      <c r="A27" s="854"/>
      <c r="B27" s="26" t="s">
        <v>560</v>
      </c>
      <c r="C27" s="394"/>
      <c r="D27" s="261"/>
      <c r="E27" s="261"/>
      <c r="F27" s="1313"/>
    </row>
    <row r="28" spans="1:6" ht="25.5" outlineLevel="1">
      <c r="A28" s="823" t="s">
        <v>500</v>
      </c>
      <c r="B28" s="5" t="s">
        <v>894</v>
      </c>
      <c r="C28" s="1028" t="s">
        <v>486</v>
      </c>
      <c r="D28" s="264">
        <v>5000</v>
      </c>
      <c r="E28" s="930"/>
      <c r="F28" s="1282" t="str">
        <f t="shared" ref="F28" si="3">IF(N(E28),ROUND(E28*D28,2),"")</f>
        <v/>
      </c>
    </row>
    <row r="29" spans="1:6" outlineLevel="1">
      <c r="A29" s="823"/>
      <c r="B29" s="5"/>
      <c r="C29" s="1028"/>
      <c r="D29" s="264"/>
      <c r="E29" s="264"/>
      <c r="F29" s="1314"/>
    </row>
    <row r="30" spans="1:6" ht="14.25" outlineLevel="1">
      <c r="A30" s="853" t="s">
        <v>588</v>
      </c>
      <c r="B30" s="253" t="s">
        <v>2170</v>
      </c>
      <c r="C30" s="1031" t="s">
        <v>2164</v>
      </c>
      <c r="D30" s="784">
        <v>1030</v>
      </c>
      <c r="E30" s="932"/>
      <c r="F30" s="1281" t="str">
        <f t="shared" ref="F30" si="4">IF(N(E30),ROUND(E30*D30,2),"")</f>
        <v/>
      </c>
    </row>
    <row r="31" spans="1:6" outlineLevel="1">
      <c r="A31" s="841"/>
      <c r="B31" s="6" t="s">
        <v>2171</v>
      </c>
      <c r="C31" s="307"/>
      <c r="D31" s="258"/>
      <c r="E31" s="258"/>
      <c r="F31" s="1314"/>
    </row>
    <row r="32" spans="1:6" ht="51" outlineLevel="1">
      <c r="A32" s="841"/>
      <c r="B32" s="6" t="s">
        <v>2172</v>
      </c>
      <c r="C32" s="307"/>
      <c r="D32" s="258"/>
      <c r="E32" s="258"/>
      <c r="F32" s="1314"/>
    </row>
    <row r="33" spans="1:6" outlineLevel="1">
      <c r="A33" s="854"/>
      <c r="B33" s="26" t="s">
        <v>560</v>
      </c>
      <c r="C33" s="394"/>
      <c r="D33" s="261"/>
      <c r="E33" s="261"/>
      <c r="F33" s="1313"/>
    </row>
    <row r="34" spans="1:6" outlineLevel="1">
      <c r="A34" s="963"/>
      <c r="B34" s="4"/>
      <c r="C34" s="2"/>
      <c r="D34" s="786"/>
      <c r="E34" s="786"/>
      <c r="F34" s="1528"/>
    </row>
    <row r="35" spans="1:6" ht="25.5" outlineLevel="1">
      <c r="A35" s="853" t="s">
        <v>494</v>
      </c>
      <c r="B35" s="253" t="s">
        <v>2174</v>
      </c>
      <c r="C35" s="840" t="s">
        <v>486</v>
      </c>
      <c r="D35" s="255">
        <v>140</v>
      </c>
      <c r="E35" s="932"/>
      <c r="F35" s="1281" t="str">
        <f t="shared" ref="F35" si="5">IF(N(E35),ROUND(E35*D35,2),"")</f>
        <v/>
      </c>
    </row>
    <row r="36" spans="1:6" outlineLevel="1">
      <c r="A36" s="841"/>
      <c r="B36" s="6" t="s">
        <v>2176</v>
      </c>
      <c r="C36" s="307"/>
      <c r="D36" s="258"/>
      <c r="E36" s="258"/>
      <c r="F36" s="1314"/>
    </row>
    <row r="37" spans="1:6" ht="51" outlineLevel="1">
      <c r="A37" s="841"/>
      <c r="B37" s="6" t="s">
        <v>1838</v>
      </c>
      <c r="C37" s="307"/>
      <c r="D37" s="258"/>
      <c r="E37" s="258"/>
      <c r="F37" s="1314"/>
    </row>
    <row r="38" spans="1:6" outlineLevel="1">
      <c r="A38" s="854"/>
      <c r="B38" s="26" t="s">
        <v>2175</v>
      </c>
      <c r="C38" s="394"/>
      <c r="D38" s="261"/>
      <c r="E38" s="261"/>
      <c r="F38" s="1313"/>
    </row>
    <row r="39" spans="1:6" outlineLevel="1">
      <c r="A39" s="823"/>
      <c r="B39" s="5"/>
      <c r="C39" s="1028"/>
      <c r="D39" s="264"/>
      <c r="E39" s="264"/>
      <c r="F39" s="1314"/>
    </row>
    <row r="40" spans="1:6" outlineLevel="1">
      <c r="A40" s="853" t="s">
        <v>897</v>
      </c>
      <c r="B40" s="253" t="s">
        <v>2181</v>
      </c>
      <c r="C40" s="840" t="s">
        <v>489</v>
      </c>
      <c r="D40" s="255">
        <v>2200</v>
      </c>
      <c r="E40" s="932"/>
      <c r="F40" s="1281" t="str">
        <f t="shared" ref="F40" si="6">IF(N(E40),ROUND(E40*D40,2),"")</f>
        <v/>
      </c>
    </row>
    <row r="41" spans="1:6" outlineLevel="1">
      <c r="A41" s="841"/>
      <c r="B41" s="6" t="s">
        <v>2179</v>
      </c>
      <c r="C41" s="307"/>
      <c r="D41" s="258"/>
      <c r="E41" s="258"/>
      <c r="F41" s="1314"/>
    </row>
    <row r="42" spans="1:6" ht="102" outlineLevel="1">
      <c r="A42" s="841"/>
      <c r="B42" s="6" t="s">
        <v>2180</v>
      </c>
      <c r="C42" s="307"/>
      <c r="D42" s="258"/>
      <c r="E42" s="258"/>
      <c r="F42" s="1314"/>
    </row>
    <row r="43" spans="1:6" ht="25.5" outlineLevel="1">
      <c r="A43" s="854"/>
      <c r="B43" s="26" t="s">
        <v>1824</v>
      </c>
      <c r="C43" s="394"/>
      <c r="D43" s="261"/>
      <c r="E43" s="261"/>
      <c r="F43" s="1313"/>
    </row>
    <row r="44" spans="1:6" s="42" customFormat="1" outlineLevel="1">
      <c r="A44" s="841"/>
      <c r="B44" s="6"/>
      <c r="C44" s="307"/>
      <c r="D44" s="258"/>
      <c r="E44" s="258"/>
      <c r="F44" s="1314"/>
    </row>
    <row r="45" spans="1:6" s="42" customFormat="1" outlineLevel="1">
      <c r="A45" s="853" t="s">
        <v>898</v>
      </c>
      <c r="B45" s="34" t="s">
        <v>2377</v>
      </c>
      <c r="C45" s="840" t="s">
        <v>1063</v>
      </c>
      <c r="D45" s="255">
        <v>960</v>
      </c>
      <c r="E45" s="932"/>
      <c r="F45" s="1281" t="str">
        <f t="shared" ref="F45" si="7">IF(N(E45),ROUND(E45*D45,2),"")</f>
        <v/>
      </c>
    </row>
    <row r="46" spans="1:6" s="42" customFormat="1" outlineLevel="1">
      <c r="A46" s="841"/>
      <c r="B46" s="35" t="s">
        <v>2182</v>
      </c>
      <c r="C46" s="307"/>
      <c r="D46" s="258"/>
      <c r="E46" s="258"/>
      <c r="F46" s="1314"/>
    </row>
    <row r="47" spans="1:6" s="42" customFormat="1" ht="102" outlineLevel="1">
      <c r="A47" s="841"/>
      <c r="B47" s="35" t="s">
        <v>2368</v>
      </c>
      <c r="C47" s="307"/>
      <c r="D47" s="258"/>
      <c r="E47" s="258"/>
      <c r="F47" s="1314"/>
    </row>
    <row r="48" spans="1:6" s="42" customFormat="1" outlineLevel="1">
      <c r="A48" s="854"/>
      <c r="B48" s="26" t="s">
        <v>2184</v>
      </c>
      <c r="C48" s="394"/>
      <c r="D48" s="261"/>
      <c r="E48" s="261"/>
      <c r="F48" s="1313"/>
    </row>
    <row r="49" spans="1:6" s="42" customFormat="1" outlineLevel="1">
      <c r="A49" s="841"/>
      <c r="B49" s="6"/>
      <c r="C49" s="1028"/>
      <c r="D49" s="258"/>
      <c r="E49" s="258"/>
      <c r="F49" s="1314"/>
    </row>
    <row r="50" spans="1:6" s="249" customFormat="1" outlineLevel="1">
      <c r="A50" s="828" t="s">
        <v>899</v>
      </c>
      <c r="B50" s="274" t="s">
        <v>2367</v>
      </c>
      <c r="C50" s="325" t="s">
        <v>486</v>
      </c>
      <c r="D50" s="255">
        <v>27</v>
      </c>
      <c r="E50" s="932"/>
      <c r="F50" s="1281" t="str">
        <f t="shared" ref="F50" si="8">IF(N(E50),ROUND(E50*D50,2),"")</f>
        <v/>
      </c>
    </row>
    <row r="51" spans="1:6" s="249" customFormat="1" outlineLevel="1">
      <c r="A51" s="819"/>
      <c r="B51" s="270" t="s">
        <v>549</v>
      </c>
      <c r="C51" s="443"/>
      <c r="D51" s="258"/>
      <c r="E51" s="258"/>
      <c r="F51" s="1529"/>
    </row>
    <row r="52" spans="1:6" s="249" customFormat="1" ht="38.25" outlineLevel="1">
      <c r="A52" s="819"/>
      <c r="B52" s="270" t="s">
        <v>551</v>
      </c>
      <c r="C52" s="443"/>
      <c r="D52" s="258"/>
      <c r="E52" s="258"/>
      <c r="F52" s="1529"/>
    </row>
    <row r="53" spans="1:6" s="249" customFormat="1" outlineLevel="1">
      <c r="A53" s="829"/>
      <c r="B53" s="278" t="s">
        <v>550</v>
      </c>
      <c r="C53" s="346"/>
      <c r="D53" s="261"/>
      <c r="E53" s="261"/>
      <c r="F53" s="1530"/>
    </row>
    <row r="54" spans="1:6" s="249" customFormat="1" outlineLevel="1">
      <c r="A54" s="937"/>
      <c r="B54" s="267"/>
      <c r="C54" s="306"/>
      <c r="D54" s="264"/>
      <c r="E54" s="264"/>
      <c r="F54" s="1531"/>
    </row>
    <row r="55" spans="1:6" s="42" customFormat="1" ht="14.25" outlineLevel="1">
      <c r="A55" s="853" t="s">
        <v>909</v>
      </c>
      <c r="B55" s="298" t="s">
        <v>2186</v>
      </c>
      <c r="C55" s="1031" t="s">
        <v>2164</v>
      </c>
      <c r="D55" s="255">
        <v>650</v>
      </c>
      <c r="E55" s="932"/>
      <c r="F55" s="1281" t="str">
        <f t="shared" ref="F55" si="9">IF(N(E55),ROUND(E55*D55,2),"")</f>
        <v/>
      </c>
    </row>
    <row r="56" spans="1:6" s="42" customFormat="1" outlineLevel="1">
      <c r="A56" s="841"/>
      <c r="B56" s="3" t="s">
        <v>988</v>
      </c>
      <c r="C56" s="307"/>
      <c r="D56" s="258"/>
      <c r="E56" s="258"/>
      <c r="F56" s="1314"/>
    </row>
    <row r="57" spans="1:6" s="42" customFormat="1" ht="76.5" outlineLevel="1">
      <c r="A57" s="841"/>
      <c r="B57" s="904" t="s">
        <v>2384</v>
      </c>
      <c r="C57" s="307"/>
      <c r="D57" s="258"/>
      <c r="E57" s="258"/>
      <c r="F57" s="1314"/>
    </row>
    <row r="58" spans="1:6" s="42" customFormat="1" outlineLevel="1">
      <c r="A58" s="854"/>
      <c r="B58" s="26" t="s">
        <v>2187</v>
      </c>
      <c r="C58" s="394"/>
      <c r="D58" s="261"/>
      <c r="E58" s="261"/>
      <c r="F58" s="1313"/>
    </row>
    <row r="59" spans="1:6" s="42" customFormat="1" outlineLevel="1">
      <c r="A59" s="841"/>
      <c r="B59" s="6"/>
      <c r="C59" s="1028"/>
      <c r="D59" s="258"/>
      <c r="E59" s="258"/>
      <c r="F59" s="1314"/>
    </row>
    <row r="60" spans="1:6" s="42" customFormat="1" ht="14.25" outlineLevel="1">
      <c r="A60" s="853" t="s">
        <v>916</v>
      </c>
      <c r="B60" s="298" t="s">
        <v>2188</v>
      </c>
      <c r="C60" s="1032" t="s">
        <v>2164</v>
      </c>
      <c r="D60" s="255">
        <v>650</v>
      </c>
      <c r="E60" s="932"/>
      <c r="F60" s="1281" t="str">
        <f t="shared" ref="F60" si="10">IF(N(E60),ROUND(E60*D60,2),"")</f>
        <v/>
      </c>
    </row>
    <row r="61" spans="1:6" s="42" customFormat="1" outlineLevel="1">
      <c r="A61" s="841"/>
      <c r="B61" s="3" t="s">
        <v>2385</v>
      </c>
      <c r="C61" s="307"/>
      <c r="D61" s="258"/>
      <c r="E61" s="258"/>
      <c r="F61" s="1314"/>
    </row>
    <row r="62" spans="1:6" s="42" customFormat="1" ht="63.75" outlineLevel="1">
      <c r="A62" s="841"/>
      <c r="B62" s="904" t="s">
        <v>2386</v>
      </c>
      <c r="C62" s="307"/>
      <c r="D62" s="258"/>
      <c r="E62" s="258"/>
      <c r="F62" s="1314"/>
    </row>
    <row r="63" spans="1:6" s="42" customFormat="1" outlineLevel="1">
      <c r="A63" s="854"/>
      <c r="B63" s="26" t="s">
        <v>2187</v>
      </c>
      <c r="C63" s="394"/>
      <c r="D63" s="261"/>
      <c r="E63" s="261"/>
      <c r="F63" s="1313"/>
    </row>
    <row r="64" spans="1:6" s="42" customFormat="1" outlineLevel="1">
      <c r="A64" s="841"/>
      <c r="B64" s="6"/>
      <c r="C64" s="1028"/>
      <c r="D64" s="258"/>
      <c r="E64" s="258"/>
      <c r="F64" s="1314"/>
    </row>
    <row r="65" spans="1:6" s="42" customFormat="1" outlineLevel="1">
      <c r="A65" s="853" t="s">
        <v>987</v>
      </c>
      <c r="B65" s="298" t="s">
        <v>2197</v>
      </c>
      <c r="C65" s="1032" t="s">
        <v>994</v>
      </c>
      <c r="D65" s="255">
        <v>182500</v>
      </c>
      <c r="E65" s="932"/>
      <c r="F65" s="1281" t="str">
        <f t="shared" ref="F65" si="11">IF(N(E65),ROUND(E65*D65,2),"")</f>
        <v/>
      </c>
    </row>
    <row r="66" spans="1:6" s="42" customFormat="1" outlineLevel="1">
      <c r="A66" s="841"/>
      <c r="B66" s="3" t="s">
        <v>2358</v>
      </c>
      <c r="C66" s="307"/>
      <c r="D66" s="258"/>
      <c r="E66" s="258"/>
      <c r="F66" s="1314"/>
    </row>
    <row r="67" spans="1:6" s="42" customFormat="1" ht="63.75" outlineLevel="1">
      <c r="A67" s="841"/>
      <c r="B67" s="904" t="s">
        <v>2196</v>
      </c>
      <c r="C67" s="307"/>
      <c r="D67" s="258"/>
      <c r="E67" s="258"/>
      <c r="F67" s="1314"/>
    </row>
    <row r="68" spans="1:6" s="42" customFormat="1" outlineLevel="1">
      <c r="A68" s="854"/>
      <c r="B68" s="26" t="s">
        <v>2195</v>
      </c>
      <c r="C68" s="394"/>
      <c r="D68" s="261"/>
      <c r="E68" s="261"/>
      <c r="F68" s="1313"/>
    </row>
    <row r="69" spans="1:6" s="42" customFormat="1" outlineLevel="1">
      <c r="A69" s="823"/>
      <c r="B69" s="5"/>
      <c r="C69" s="1028"/>
      <c r="D69" s="264"/>
      <c r="E69" s="264"/>
      <c r="F69" s="1282"/>
    </row>
    <row r="70" spans="1:6" s="42" customFormat="1" outlineLevel="1">
      <c r="A70" s="853" t="s">
        <v>990</v>
      </c>
      <c r="B70" s="923" t="s">
        <v>2189</v>
      </c>
      <c r="C70" s="1031" t="s">
        <v>1063</v>
      </c>
      <c r="D70" s="924">
        <v>75</v>
      </c>
      <c r="E70" s="932"/>
      <c r="F70" s="1281" t="str">
        <f t="shared" ref="F70" si="12">IF(N(E70),ROUND(E70*D70,2),"")</f>
        <v/>
      </c>
    </row>
    <row r="71" spans="1:6" s="42" customFormat="1" outlineLevel="1">
      <c r="A71" s="841"/>
      <c r="B71" s="925" t="s">
        <v>2190</v>
      </c>
      <c r="C71" s="307"/>
      <c r="D71" s="922"/>
      <c r="E71" s="258"/>
      <c r="F71" s="1314"/>
    </row>
    <row r="72" spans="1:6" s="42" customFormat="1" ht="51" outlineLevel="1">
      <c r="A72" s="841"/>
      <c r="B72" s="926" t="s">
        <v>2369</v>
      </c>
      <c r="C72" s="307"/>
      <c r="D72" s="922"/>
      <c r="E72" s="258"/>
      <c r="F72" s="1314"/>
    </row>
    <row r="73" spans="1:6" s="42" customFormat="1" outlineLevel="1">
      <c r="A73" s="854"/>
      <c r="B73" s="510" t="s">
        <v>2191</v>
      </c>
      <c r="C73" s="394"/>
      <c r="D73" s="927"/>
      <c r="E73" s="261"/>
      <c r="F73" s="1313"/>
    </row>
    <row r="74" spans="1:6" s="42" customFormat="1" outlineLevel="1">
      <c r="A74" s="964"/>
      <c r="B74" s="794"/>
      <c r="C74" s="1033"/>
      <c r="D74" s="791"/>
      <c r="E74" s="1508"/>
      <c r="F74" s="1532"/>
    </row>
    <row r="75" spans="1:6" s="42" customFormat="1" outlineLevel="1">
      <c r="A75" s="853" t="s">
        <v>991</v>
      </c>
      <c r="B75" s="253" t="s">
        <v>1757</v>
      </c>
      <c r="C75" s="840"/>
      <c r="D75" s="255"/>
      <c r="E75" s="255"/>
      <c r="F75" s="1281"/>
    </row>
    <row r="76" spans="1:6" s="42" customFormat="1" outlineLevel="1">
      <c r="A76" s="854"/>
      <c r="B76" s="26" t="s">
        <v>1759</v>
      </c>
      <c r="C76" s="394"/>
      <c r="D76" s="261"/>
      <c r="E76" s="261"/>
      <c r="F76" s="1313"/>
    </row>
    <row r="77" spans="1:6" s="42" customFormat="1" outlineLevel="1">
      <c r="A77" s="841"/>
      <c r="B77" s="6"/>
      <c r="C77" s="1028"/>
      <c r="D77" s="264"/>
      <c r="E77" s="258"/>
      <c r="F77" s="1314"/>
    </row>
    <row r="78" spans="1:6" s="42" customFormat="1" ht="14.25" outlineLevel="1">
      <c r="A78" s="853" t="s">
        <v>2003</v>
      </c>
      <c r="B78" s="253" t="s">
        <v>1760</v>
      </c>
      <c r="C78" s="1032" t="s">
        <v>2164</v>
      </c>
      <c r="D78" s="805">
        <v>4</v>
      </c>
      <c r="E78" s="932"/>
      <c r="F78" s="1281" t="str">
        <f t="shared" ref="F78" si="13">IF(N(E78),ROUND(E78*D78,2),"")</f>
        <v/>
      </c>
    </row>
    <row r="79" spans="1:6" s="42" customFormat="1" outlineLevel="1">
      <c r="A79" s="841"/>
      <c r="B79" s="6" t="s">
        <v>1763</v>
      </c>
      <c r="C79" s="307"/>
      <c r="D79" s="258"/>
      <c r="E79" s="258"/>
      <c r="F79" s="1314"/>
    </row>
    <row r="80" spans="1:6" s="42" customFormat="1" ht="63.75" outlineLevel="1">
      <c r="A80" s="841"/>
      <c r="B80" s="6" t="s">
        <v>1761</v>
      </c>
      <c r="C80" s="307"/>
      <c r="D80" s="258"/>
      <c r="E80" s="258"/>
      <c r="F80" s="1314"/>
    </row>
    <row r="81" spans="1:6" s="42" customFormat="1" ht="14.25" outlineLevel="1">
      <c r="A81" s="854"/>
      <c r="B81" s="26" t="s">
        <v>1762</v>
      </c>
      <c r="C81" s="394"/>
      <c r="D81" s="261"/>
      <c r="E81" s="261"/>
      <c r="F81" s="1313"/>
    </row>
    <row r="82" spans="1:6" s="42" customFormat="1" outlineLevel="1">
      <c r="A82" s="841"/>
      <c r="B82" s="6"/>
      <c r="C82" s="1028"/>
      <c r="D82" s="264"/>
      <c r="E82" s="258"/>
      <c r="F82" s="1314"/>
    </row>
    <row r="83" spans="1:6" s="42" customFormat="1" outlineLevel="1">
      <c r="A83" s="853" t="s">
        <v>1750</v>
      </c>
      <c r="B83" s="253" t="s">
        <v>1764</v>
      </c>
      <c r="C83" s="1032" t="s">
        <v>1063</v>
      </c>
      <c r="D83" s="805">
        <v>125</v>
      </c>
      <c r="E83" s="932"/>
      <c r="F83" s="1281" t="str">
        <f t="shared" ref="F83" si="14">IF(N(E83),ROUND(E83*D83,2),"")</f>
        <v/>
      </c>
    </row>
    <row r="84" spans="1:6" s="42" customFormat="1" outlineLevel="1">
      <c r="A84" s="841"/>
      <c r="B84" s="6" t="s">
        <v>1765</v>
      </c>
      <c r="C84" s="307"/>
      <c r="D84" s="258"/>
      <c r="E84" s="258"/>
      <c r="F84" s="1314"/>
    </row>
    <row r="85" spans="1:6" s="42" customFormat="1" ht="63.75" outlineLevel="1">
      <c r="A85" s="841"/>
      <c r="B85" s="6" t="s">
        <v>1960</v>
      </c>
      <c r="C85" s="307"/>
      <c r="D85" s="258"/>
      <c r="E85" s="258"/>
      <c r="F85" s="1314"/>
    </row>
    <row r="86" spans="1:6" s="42" customFormat="1" outlineLevel="1">
      <c r="A86" s="854"/>
      <c r="B86" s="26" t="s">
        <v>1769</v>
      </c>
      <c r="C86" s="394"/>
      <c r="D86" s="261"/>
      <c r="E86" s="261"/>
      <c r="F86" s="1313"/>
    </row>
    <row r="87" spans="1:6" s="42" customFormat="1" outlineLevel="1">
      <c r="A87" s="841"/>
      <c r="B87" s="6"/>
      <c r="C87" s="1028"/>
      <c r="D87" s="264"/>
      <c r="E87" s="258"/>
      <c r="F87" s="1314"/>
    </row>
    <row r="88" spans="1:6" s="42" customFormat="1" ht="25.5" outlineLevel="1">
      <c r="A88" s="853" t="s">
        <v>992</v>
      </c>
      <c r="B88" s="253" t="s">
        <v>1792</v>
      </c>
      <c r="C88" s="1151" t="s">
        <v>1063</v>
      </c>
      <c r="D88" s="908">
        <v>125</v>
      </c>
      <c r="E88" s="932"/>
      <c r="F88" s="1281" t="str">
        <f t="shared" ref="F88" si="15">IF(N(E88),ROUND(E88*D88,2),"")</f>
        <v/>
      </c>
    </row>
    <row r="89" spans="1:6" s="42" customFormat="1" ht="191.25" outlineLevel="1">
      <c r="A89" s="841"/>
      <c r="B89" s="6" t="s">
        <v>1793</v>
      </c>
      <c r="C89" s="307"/>
      <c r="D89" s="258"/>
      <c r="E89" s="258"/>
      <c r="F89" s="1314"/>
    </row>
    <row r="90" spans="1:6" s="42" customFormat="1" outlineLevel="1">
      <c r="A90" s="854"/>
      <c r="B90" s="26" t="s">
        <v>1789</v>
      </c>
      <c r="C90" s="394"/>
      <c r="D90" s="261"/>
      <c r="E90" s="261"/>
      <c r="F90" s="1313"/>
    </row>
    <row r="91" spans="1:6" s="42" customFormat="1" outlineLevel="1">
      <c r="A91" s="841"/>
      <c r="B91" s="6"/>
      <c r="C91" s="1028"/>
      <c r="D91" s="264"/>
      <c r="E91" s="258"/>
      <c r="F91" s="1314"/>
    </row>
    <row r="92" spans="1:6" s="42" customFormat="1" outlineLevel="1">
      <c r="A92" s="853" t="s">
        <v>1037</v>
      </c>
      <c r="B92" s="253" t="s">
        <v>1788</v>
      </c>
      <c r="C92" s="1032" t="s">
        <v>1063</v>
      </c>
      <c r="D92" s="805">
        <v>175</v>
      </c>
      <c r="E92" s="932"/>
      <c r="F92" s="1281" t="str">
        <f t="shared" ref="F92" si="16">IF(N(E92),ROUND(E92*D92,2),"")</f>
        <v/>
      </c>
    </row>
    <row r="93" spans="1:6" s="42" customFormat="1" ht="141" customHeight="1" outlineLevel="1">
      <c r="A93" s="841"/>
      <c r="B93" s="6" t="s">
        <v>1790</v>
      </c>
      <c r="C93" s="307"/>
      <c r="D93" s="258"/>
      <c r="E93" s="258"/>
      <c r="F93" s="1314"/>
    </row>
    <row r="94" spans="1:6" s="42" customFormat="1" outlineLevel="1">
      <c r="A94" s="854"/>
      <c r="B94" s="26" t="s">
        <v>1789</v>
      </c>
      <c r="C94" s="394"/>
      <c r="D94" s="261"/>
      <c r="E94" s="261"/>
      <c r="F94" s="1313"/>
    </row>
    <row r="95" spans="1:6" s="42" customFormat="1" outlineLevel="1">
      <c r="A95" s="823"/>
      <c r="B95" s="5"/>
      <c r="C95" s="1028"/>
      <c r="D95" s="264"/>
      <c r="E95" s="264"/>
      <c r="F95" s="1282"/>
    </row>
    <row r="96" spans="1:6" s="42" customFormat="1" outlineLevel="1">
      <c r="A96" s="965" t="s">
        <v>1038</v>
      </c>
      <c r="B96" s="253" t="s">
        <v>2374</v>
      </c>
      <c r="C96" s="1034" t="s">
        <v>486</v>
      </c>
      <c r="D96" s="784">
        <v>165</v>
      </c>
      <c r="E96" s="1152"/>
      <c r="F96" s="1533" t="str">
        <f t="shared" ref="F96" si="17">IF(N(E96),ROUND(E96*D96,2),"")</f>
        <v/>
      </c>
    </row>
    <row r="97" spans="1:6" s="42" customFormat="1" outlineLevel="1">
      <c r="A97" s="841"/>
      <c r="B97" s="6" t="s">
        <v>2375</v>
      </c>
      <c r="C97" s="307"/>
      <c r="D97" s="258"/>
      <c r="E97" s="258"/>
      <c r="F97" s="1314"/>
    </row>
    <row r="98" spans="1:6" s="42" customFormat="1" ht="25.5" outlineLevel="1">
      <c r="A98" s="1038"/>
      <c r="B98" s="6" t="s">
        <v>2373</v>
      </c>
      <c r="C98" s="1039"/>
      <c r="D98" s="1040"/>
      <c r="E98" s="1534"/>
      <c r="F98" s="1039"/>
    </row>
    <row r="99" spans="1:6" s="42" customFormat="1" ht="15.75" outlineLevel="1">
      <c r="A99" s="1041"/>
      <c r="B99" s="912" t="s">
        <v>2372</v>
      </c>
      <c r="C99" s="1035"/>
      <c r="D99" s="911"/>
      <c r="E99" s="412"/>
      <c r="F99" s="1535"/>
    </row>
    <row r="100" spans="1:6" s="42" customFormat="1" ht="15.75" outlineLevel="1">
      <c r="A100" s="1038"/>
      <c r="B100" s="921"/>
      <c r="C100" s="1036"/>
      <c r="D100" s="805"/>
      <c r="E100" s="410"/>
      <c r="F100" s="1536"/>
    </row>
    <row r="101" spans="1:6" s="42" customFormat="1" outlineLevel="1">
      <c r="A101" s="965" t="s">
        <v>153</v>
      </c>
      <c r="B101" s="253" t="s">
        <v>2376</v>
      </c>
      <c r="C101" s="1034" t="s">
        <v>486</v>
      </c>
      <c r="D101" s="784">
        <v>8</v>
      </c>
      <c r="E101" s="1152"/>
      <c r="F101" s="1533" t="str">
        <f t="shared" ref="F101" si="18">IF(N(E101),ROUND(E101*D101,2),"")</f>
        <v/>
      </c>
    </row>
    <row r="102" spans="1:6" s="42" customFormat="1" outlineLevel="1">
      <c r="A102" s="841"/>
      <c r="B102" s="6" t="s">
        <v>2371</v>
      </c>
      <c r="C102" s="307"/>
      <c r="D102" s="258"/>
      <c r="E102" s="258"/>
      <c r="F102" s="1314"/>
    </row>
    <row r="103" spans="1:6" s="42" customFormat="1" ht="25.5" outlineLevel="1">
      <c r="A103" s="966"/>
      <c r="B103" s="910" t="s">
        <v>2389</v>
      </c>
      <c r="C103" s="1039"/>
      <c r="D103" s="1040"/>
      <c r="E103" s="1040"/>
      <c r="F103" s="1537"/>
    </row>
    <row r="104" spans="1:6" s="42" customFormat="1" ht="15.75" outlineLevel="1">
      <c r="A104" s="1041"/>
      <c r="B104" s="912" t="s">
        <v>2370</v>
      </c>
      <c r="C104" s="1035"/>
      <c r="D104" s="911"/>
      <c r="E104" s="412"/>
      <c r="F104" s="1535"/>
    </row>
    <row r="105" spans="1:6" s="42" customFormat="1" ht="15.75" outlineLevel="1">
      <c r="A105" s="1041"/>
      <c r="B105" s="912"/>
      <c r="C105" s="1035"/>
      <c r="D105" s="911"/>
      <c r="E105" s="261"/>
      <c r="F105" s="1313"/>
    </row>
    <row r="106" spans="1:6" s="42" customFormat="1" outlineLevel="1">
      <c r="A106" s="965" t="s">
        <v>154</v>
      </c>
      <c r="B106" s="253" t="s">
        <v>568</v>
      </c>
      <c r="C106" s="840"/>
      <c r="D106" s="255"/>
      <c r="E106" s="255"/>
      <c r="F106" s="1281"/>
    </row>
    <row r="107" spans="1:6" s="42" customFormat="1" outlineLevel="1">
      <c r="A107" s="841"/>
      <c r="B107" s="6" t="s">
        <v>569</v>
      </c>
      <c r="C107" s="307"/>
      <c r="D107" s="258"/>
      <c r="E107" s="258"/>
      <c r="F107" s="1314"/>
    </row>
    <row r="108" spans="1:6" s="42" customFormat="1" ht="51" outlineLevel="1">
      <c r="A108" s="841"/>
      <c r="B108" s="6" t="s">
        <v>892</v>
      </c>
      <c r="C108" s="307"/>
      <c r="D108" s="258"/>
      <c r="E108" s="258"/>
      <c r="F108" s="1314"/>
    </row>
    <row r="109" spans="1:6" s="42" customFormat="1" ht="25.5" outlineLevel="1">
      <c r="A109" s="854"/>
      <c r="B109" s="26" t="s">
        <v>893</v>
      </c>
      <c r="C109" s="394"/>
      <c r="D109" s="261"/>
      <c r="E109" s="261"/>
      <c r="F109" s="1313"/>
    </row>
    <row r="110" spans="1:6" s="42" customFormat="1" ht="14.25" outlineLevel="1">
      <c r="A110" s="967" t="s">
        <v>2336</v>
      </c>
      <c r="B110" s="703" t="s">
        <v>1956</v>
      </c>
      <c r="C110" s="1037" t="s">
        <v>486</v>
      </c>
      <c r="D110" s="472">
        <v>200</v>
      </c>
      <c r="E110" s="975"/>
      <c r="F110" s="1282" t="str">
        <f t="shared" ref="F110" si="19">IF(N(E110),ROUND(E110*D110,2),"")</f>
        <v/>
      </c>
    </row>
    <row r="111" spans="1:6" s="42" customFormat="1" ht="15.75" outlineLevel="1">
      <c r="A111" s="1038"/>
      <c r="B111" s="921"/>
      <c r="C111" s="1036"/>
      <c r="D111" s="805"/>
      <c r="E111" s="258"/>
      <c r="F111" s="1314"/>
    </row>
    <row r="112" spans="1:6" s="42" customFormat="1" outlineLevel="1">
      <c r="A112" s="853" t="s">
        <v>155</v>
      </c>
      <c r="B112" s="253" t="s">
        <v>2231</v>
      </c>
      <c r="C112" s="840"/>
      <c r="D112" s="255"/>
      <c r="E112" s="255"/>
      <c r="F112" s="1281"/>
    </row>
    <row r="113" spans="1:6" s="42" customFormat="1" outlineLevel="1">
      <c r="A113" s="841"/>
      <c r="B113" s="6" t="s">
        <v>569</v>
      </c>
      <c r="C113" s="307"/>
      <c r="D113" s="258"/>
      <c r="E113" s="258"/>
      <c r="F113" s="1314"/>
    </row>
    <row r="114" spans="1:6" ht="38.25" outlineLevel="1">
      <c r="A114" s="841"/>
      <c r="B114" s="6" t="s">
        <v>2232</v>
      </c>
      <c r="C114" s="307"/>
      <c r="D114" s="258"/>
      <c r="E114" s="258"/>
      <c r="F114" s="1314"/>
    </row>
    <row r="115" spans="1:6" outlineLevel="1">
      <c r="A115" s="854"/>
      <c r="B115" s="26" t="s">
        <v>2233</v>
      </c>
      <c r="C115" s="394"/>
      <c r="D115" s="261"/>
      <c r="E115" s="261"/>
      <c r="F115" s="1313"/>
    </row>
    <row r="116" spans="1:6" outlineLevel="1">
      <c r="A116" s="823" t="s">
        <v>2388</v>
      </c>
      <c r="B116" s="5" t="s">
        <v>2234</v>
      </c>
      <c r="C116" s="1028" t="s">
        <v>486</v>
      </c>
      <c r="D116" s="264">
        <v>12</v>
      </c>
      <c r="E116" s="975"/>
      <c r="F116" s="1282" t="str">
        <f t="shared" ref="F116:F117" si="20">IF(N(E116),ROUND(E116*D116,2),"")</f>
        <v/>
      </c>
    </row>
    <row r="117" spans="1:6" ht="25.5" outlineLevel="1">
      <c r="A117" s="823" t="s">
        <v>2399</v>
      </c>
      <c r="B117" s="5" t="s">
        <v>2235</v>
      </c>
      <c r="C117" s="1028" t="s">
        <v>486</v>
      </c>
      <c r="D117" s="264">
        <v>60</v>
      </c>
      <c r="E117" s="975"/>
      <c r="F117" s="1282" t="str">
        <f t="shared" si="20"/>
        <v/>
      </c>
    </row>
    <row r="118" spans="1:6" ht="13.5" outlineLevel="1" thickBot="1">
      <c r="A118" s="968"/>
      <c r="B118" s="63"/>
      <c r="C118" s="64"/>
      <c r="D118" s="65"/>
      <c r="E118" s="1198"/>
      <c r="F118" s="1538"/>
    </row>
    <row r="119" spans="1:6" ht="31.5" outlineLevel="1" thickTop="1" thickBot="1">
      <c r="A119" s="1070"/>
      <c r="B119" s="195" t="s">
        <v>2417</v>
      </c>
      <c r="C119" s="69"/>
      <c r="D119" s="70"/>
      <c r="E119" s="1200"/>
      <c r="F119" s="1539">
        <f>SUM(F9:F117)</f>
        <v>0</v>
      </c>
    </row>
    <row r="120" spans="1:6" outlineLevel="1">
      <c r="A120" s="868"/>
      <c r="B120" s="869"/>
      <c r="C120" s="871"/>
      <c r="D120" s="871"/>
      <c r="E120" s="1202"/>
      <c r="F120" s="1202"/>
    </row>
    <row r="121" spans="1:6" outlineLevel="1">
      <c r="A121" s="1071"/>
      <c r="B121" s="1072"/>
      <c r="C121" s="1073"/>
      <c r="D121" s="1074"/>
      <c r="E121" s="1540"/>
      <c r="F121" s="1541"/>
    </row>
    <row r="122" spans="1:6" s="42" customFormat="1">
      <c r="A122" s="884"/>
      <c r="B122" s="885"/>
      <c r="C122" s="886"/>
      <c r="D122" s="887"/>
      <c r="E122" s="1517"/>
      <c r="F122" s="1518"/>
    </row>
    <row r="123" spans="1:6" s="42" customFormat="1">
      <c r="A123" s="884"/>
      <c r="B123" s="885"/>
      <c r="C123" s="886"/>
      <c r="D123" s="887"/>
      <c r="E123" s="1517"/>
      <c r="F123" s="1518"/>
    </row>
    <row r="124" spans="1:6" s="249" customFormat="1">
      <c r="A124" s="888"/>
      <c r="B124" s="702"/>
      <c r="C124" s="889"/>
      <c r="D124" s="890"/>
      <c r="E124" s="1519"/>
      <c r="F124" s="1303"/>
    </row>
    <row r="125" spans="1:6" s="249" customFormat="1">
      <c r="A125" s="888"/>
      <c r="B125" s="702"/>
      <c r="C125" s="889"/>
      <c r="D125" s="890"/>
      <c r="E125" s="1519"/>
      <c r="F125" s="1303"/>
    </row>
    <row r="126" spans="1:6" s="249" customFormat="1">
      <c r="A126" s="888"/>
      <c r="B126" s="702"/>
      <c r="C126" s="889"/>
      <c r="D126" s="890"/>
      <c r="E126" s="1519"/>
      <c r="F126" s="1303"/>
    </row>
    <row r="127" spans="1:6" s="249" customFormat="1">
      <c r="A127" s="888"/>
      <c r="B127" s="702"/>
      <c r="C127" s="889"/>
      <c r="D127" s="890"/>
      <c r="E127" s="1519"/>
      <c r="F127" s="1303"/>
    </row>
    <row r="128" spans="1:6" s="249" customFormat="1">
      <c r="A128" s="888"/>
      <c r="B128" s="702"/>
      <c r="C128" s="889"/>
      <c r="D128" s="890"/>
      <c r="E128" s="1519"/>
      <c r="F128" s="1303"/>
    </row>
    <row r="129" spans="1:6" s="42" customFormat="1">
      <c r="A129" s="888"/>
      <c r="B129" s="702"/>
      <c r="C129" s="889"/>
      <c r="D129" s="890"/>
      <c r="E129" s="1519"/>
      <c r="F129" s="1303"/>
    </row>
    <row r="130" spans="1:6" s="42" customFormat="1">
      <c r="A130" s="888"/>
      <c r="B130" s="702"/>
      <c r="C130" s="889"/>
      <c r="D130" s="890"/>
      <c r="E130" s="1519"/>
      <c r="F130" s="1303"/>
    </row>
    <row r="131" spans="1:6" s="42" customFormat="1">
      <c r="A131" s="888"/>
      <c r="B131" s="702"/>
      <c r="C131" s="889"/>
      <c r="D131" s="890"/>
      <c r="E131" s="1519"/>
      <c r="F131" s="1303"/>
    </row>
    <row r="132" spans="1:6" s="42" customFormat="1">
      <c r="A132" s="888"/>
      <c r="B132" s="702"/>
      <c r="C132" s="889"/>
      <c r="D132" s="890"/>
      <c r="E132" s="1519"/>
      <c r="F132" s="1303"/>
    </row>
    <row r="133" spans="1:6" s="42" customFormat="1">
      <c r="A133" s="888"/>
      <c r="B133" s="702"/>
      <c r="C133" s="889"/>
      <c r="D133" s="890"/>
      <c r="E133" s="1519"/>
      <c r="F133" s="1303"/>
    </row>
    <row r="134" spans="1:6" s="42" customFormat="1">
      <c r="A134" s="888"/>
      <c r="B134" s="702"/>
      <c r="C134" s="889"/>
      <c r="D134" s="890"/>
      <c r="E134" s="1519"/>
      <c r="F134" s="1303"/>
    </row>
    <row r="135" spans="1:6" s="42" customFormat="1">
      <c r="A135" s="888"/>
      <c r="B135" s="702"/>
      <c r="C135" s="889"/>
      <c r="D135" s="890"/>
      <c r="E135" s="1519"/>
      <c r="F135" s="1303"/>
    </row>
    <row r="136" spans="1:6" s="42" customFormat="1">
      <c r="A136" s="884"/>
      <c r="B136" s="885"/>
      <c r="C136" s="886"/>
      <c r="D136" s="887"/>
      <c r="E136" s="1517"/>
      <c r="F136" s="1518"/>
    </row>
    <row r="137" spans="1:6" s="115" customFormat="1">
      <c r="A137" s="884"/>
      <c r="B137" s="885"/>
      <c r="C137" s="886"/>
      <c r="D137" s="887"/>
      <c r="E137" s="1517"/>
      <c r="F137" s="1518"/>
    </row>
    <row r="138" spans="1:6" s="42" customFormat="1">
      <c r="A138" s="884"/>
      <c r="B138" s="885"/>
      <c r="C138" s="886"/>
      <c r="D138" s="887"/>
      <c r="E138" s="1517"/>
      <c r="F138" s="1518"/>
    </row>
    <row r="139" spans="1:6" s="249" customFormat="1">
      <c r="A139" s="884"/>
      <c r="B139" s="885"/>
      <c r="C139" s="886"/>
      <c r="D139" s="887"/>
      <c r="E139" s="1517"/>
      <c r="F139" s="1518"/>
    </row>
    <row r="140" spans="1:6" s="249" customFormat="1">
      <c r="A140" s="884"/>
      <c r="B140" s="885"/>
      <c r="C140" s="886"/>
      <c r="D140" s="887"/>
      <c r="E140" s="1517"/>
      <c r="F140" s="1518"/>
    </row>
    <row r="141" spans="1:6" s="249" customFormat="1">
      <c r="A141" s="884"/>
      <c r="B141" s="885"/>
      <c r="C141" s="886"/>
      <c r="D141" s="887"/>
      <c r="E141" s="1517"/>
      <c r="F141" s="1518"/>
    </row>
    <row r="142" spans="1:6" s="249" customFormat="1">
      <c r="A142" s="884"/>
      <c r="B142" s="885"/>
      <c r="C142" s="886"/>
      <c r="D142" s="887"/>
      <c r="E142" s="1517"/>
      <c r="F142" s="1518"/>
    </row>
    <row r="143" spans="1:6" s="249" customFormat="1">
      <c r="A143" s="884"/>
      <c r="B143" s="885"/>
      <c r="C143" s="886"/>
      <c r="D143" s="887"/>
      <c r="E143" s="1517"/>
      <c r="F143" s="1518"/>
    </row>
    <row r="144" spans="1:6" s="42" customFormat="1">
      <c r="A144" s="884"/>
      <c r="B144" s="885"/>
      <c r="C144" s="886"/>
      <c r="D144" s="887"/>
      <c r="E144" s="1517"/>
      <c r="F144" s="1518"/>
    </row>
    <row r="145" spans="1:8" s="42" customFormat="1">
      <c r="A145" s="884"/>
      <c r="B145" s="885"/>
      <c r="C145" s="886"/>
      <c r="D145" s="887"/>
      <c r="E145" s="1517"/>
      <c r="F145" s="1518"/>
    </row>
    <row r="146" spans="1:8" s="42" customFormat="1">
      <c r="A146" s="884"/>
      <c r="B146" s="885"/>
      <c r="C146" s="886"/>
      <c r="D146" s="887"/>
      <c r="E146" s="1517"/>
      <c r="F146" s="1518"/>
      <c r="H146" s="809"/>
    </row>
    <row r="147" spans="1:8" s="42" customFormat="1">
      <c r="A147" s="884"/>
      <c r="B147" s="885"/>
      <c r="C147" s="886"/>
      <c r="D147" s="887"/>
      <c r="E147" s="1517"/>
      <c r="F147" s="1518"/>
    </row>
    <row r="148" spans="1:8" s="249" customFormat="1">
      <c r="A148" s="884"/>
      <c r="B148" s="885"/>
      <c r="C148" s="886"/>
      <c r="D148" s="887"/>
      <c r="E148" s="1517"/>
      <c r="F148" s="1518"/>
    </row>
    <row r="149" spans="1:8" s="249" customFormat="1">
      <c r="A149" s="884"/>
      <c r="B149" s="885"/>
      <c r="C149" s="886"/>
      <c r="D149" s="887"/>
      <c r="E149" s="1517"/>
      <c r="F149" s="1518"/>
    </row>
    <row r="150" spans="1:8" s="249" customFormat="1">
      <c r="A150" s="884"/>
      <c r="B150" s="885"/>
      <c r="C150" s="886"/>
      <c r="D150" s="887"/>
      <c r="E150" s="1517"/>
      <c r="F150" s="1518"/>
    </row>
    <row r="151" spans="1:8" s="249" customFormat="1">
      <c r="A151" s="884"/>
      <c r="B151" s="885"/>
      <c r="C151" s="886"/>
      <c r="D151" s="887"/>
      <c r="E151" s="1517"/>
      <c r="F151" s="1518"/>
    </row>
    <row r="152" spans="1:8" s="249" customFormat="1">
      <c r="A152" s="884"/>
      <c r="B152" s="885"/>
      <c r="C152" s="886"/>
      <c r="D152" s="887"/>
      <c r="E152" s="1517"/>
      <c r="F152" s="1518"/>
    </row>
    <row r="153" spans="1:8" s="251" customFormat="1">
      <c r="A153" s="884"/>
      <c r="B153" s="885"/>
      <c r="C153" s="886"/>
      <c r="D153" s="887"/>
      <c r="E153" s="1517"/>
      <c r="F153" s="1518"/>
    </row>
    <row r="154" spans="1:8" s="251" customFormat="1">
      <c r="A154" s="884"/>
      <c r="B154" s="885"/>
      <c r="C154" s="886"/>
      <c r="D154" s="887"/>
      <c r="E154" s="1517"/>
      <c r="F154" s="1518"/>
    </row>
    <row r="155" spans="1:8" s="251" customFormat="1">
      <c r="A155" s="884"/>
      <c r="B155" s="885"/>
      <c r="C155" s="886"/>
      <c r="D155" s="887"/>
      <c r="E155" s="1517"/>
      <c r="F155" s="1518"/>
    </row>
    <row r="156" spans="1:8" s="251" customFormat="1">
      <c r="A156" s="884"/>
      <c r="B156" s="885"/>
      <c r="C156" s="886"/>
      <c r="D156" s="887"/>
      <c r="E156" s="1517"/>
      <c r="F156" s="1518"/>
    </row>
    <row r="157" spans="1:8" s="251" customFormat="1">
      <c r="A157" s="884"/>
      <c r="B157" s="885"/>
      <c r="C157" s="886"/>
      <c r="D157" s="887"/>
      <c r="E157" s="1517"/>
      <c r="F157" s="1518"/>
    </row>
    <row r="158" spans="1:8" s="251" customFormat="1">
      <c r="A158" s="884"/>
      <c r="B158" s="885"/>
      <c r="C158" s="886"/>
      <c r="D158" s="887"/>
      <c r="E158" s="1517"/>
      <c r="F158" s="1518"/>
    </row>
    <row r="159" spans="1:8" s="251" customFormat="1">
      <c r="A159" s="884"/>
      <c r="B159" s="885"/>
      <c r="C159" s="886"/>
      <c r="D159" s="887"/>
      <c r="E159" s="1517"/>
      <c r="F159" s="1518"/>
    </row>
    <row r="160" spans="1:8" s="251" customFormat="1">
      <c r="A160" s="884"/>
      <c r="B160" s="885"/>
      <c r="C160" s="886"/>
      <c r="D160" s="887"/>
      <c r="E160" s="1517"/>
      <c r="F160" s="1518"/>
    </row>
    <row r="161" spans="1:7" s="251" customFormat="1">
      <c r="A161" s="884"/>
      <c r="B161" s="885"/>
      <c r="C161" s="886"/>
      <c r="D161" s="887"/>
      <c r="E161" s="1517"/>
      <c r="F161" s="1518"/>
    </row>
    <row r="162" spans="1:7" s="251" customFormat="1">
      <c r="A162" s="884"/>
      <c r="B162" s="885"/>
      <c r="C162" s="886"/>
      <c r="D162" s="887"/>
      <c r="E162" s="1517"/>
      <c r="F162" s="1518"/>
      <c r="G162" s="1140"/>
    </row>
    <row r="163" spans="1:7" s="251" customFormat="1">
      <c r="A163" s="884"/>
      <c r="B163" s="885"/>
      <c r="C163" s="886"/>
      <c r="D163" s="887"/>
      <c r="E163" s="1517"/>
      <c r="F163" s="1518"/>
      <c r="G163" s="1140"/>
    </row>
    <row r="164" spans="1:7" s="251" customFormat="1">
      <c r="A164" s="884"/>
      <c r="B164" s="885"/>
      <c r="C164" s="886"/>
      <c r="D164" s="887"/>
      <c r="E164" s="1517"/>
      <c r="F164" s="1518"/>
      <c r="G164" s="1140"/>
    </row>
    <row r="165" spans="1:7" s="251" customFormat="1">
      <c r="A165" s="884"/>
      <c r="B165" s="885"/>
      <c r="C165" s="886"/>
      <c r="D165" s="887"/>
      <c r="E165" s="1517"/>
      <c r="F165" s="1518"/>
      <c r="G165" s="1140"/>
    </row>
    <row r="166" spans="1:7" s="251" customFormat="1">
      <c r="A166" s="884"/>
      <c r="B166" s="885"/>
      <c r="C166" s="886"/>
      <c r="D166" s="887"/>
      <c r="E166" s="1517"/>
      <c r="F166" s="1518"/>
      <c r="G166" s="1140"/>
    </row>
    <row r="167" spans="1:7" s="249" customFormat="1">
      <c r="A167" s="884"/>
      <c r="B167" s="885"/>
      <c r="C167" s="886"/>
      <c r="D167" s="887"/>
      <c r="E167" s="1517"/>
      <c r="F167" s="1518"/>
      <c r="G167" s="1141"/>
    </row>
    <row r="168" spans="1:7" s="249" customFormat="1">
      <c r="A168" s="884"/>
      <c r="B168" s="885"/>
      <c r="C168" s="886"/>
      <c r="D168" s="887"/>
      <c r="E168" s="1517"/>
      <c r="F168" s="1518"/>
      <c r="G168" s="1141"/>
    </row>
    <row r="169" spans="1:7" s="249" customFormat="1">
      <c r="A169" s="884"/>
      <c r="B169" s="885"/>
      <c r="C169" s="886"/>
      <c r="D169" s="887"/>
      <c r="E169" s="1517"/>
      <c r="F169" s="1518"/>
      <c r="G169" s="1141"/>
    </row>
    <row r="170" spans="1:7" s="42" customFormat="1">
      <c r="A170" s="884"/>
      <c r="B170" s="885"/>
      <c r="C170" s="886"/>
      <c r="D170" s="887"/>
      <c r="E170" s="1517"/>
      <c r="F170" s="1518"/>
      <c r="G170" s="809"/>
    </row>
    <row r="171" spans="1:7" s="42" customFormat="1">
      <c r="A171" s="884"/>
      <c r="B171" s="885"/>
      <c r="C171" s="886"/>
      <c r="D171" s="887"/>
      <c r="E171" s="1517"/>
      <c r="F171" s="1518"/>
      <c r="G171" s="809"/>
    </row>
    <row r="172" spans="1:7" s="249" customFormat="1">
      <c r="A172" s="884"/>
      <c r="B172" s="885"/>
      <c r="C172" s="886"/>
      <c r="D172" s="887"/>
      <c r="E172" s="1517"/>
      <c r="F172" s="1518"/>
      <c r="G172" s="1141"/>
    </row>
    <row r="173" spans="1:7" s="249" customFormat="1">
      <c r="A173" s="884"/>
      <c r="B173" s="885"/>
      <c r="C173" s="886"/>
      <c r="D173" s="887"/>
      <c r="E173" s="1517"/>
      <c r="F173" s="1518"/>
      <c r="G173" s="1141"/>
    </row>
    <row r="174" spans="1:7" s="249" customFormat="1">
      <c r="A174" s="884"/>
      <c r="B174" s="885"/>
      <c r="C174" s="886"/>
      <c r="D174" s="887"/>
      <c r="E174" s="1517"/>
      <c r="F174" s="1518"/>
      <c r="G174" s="1141"/>
    </row>
    <row r="175" spans="1:7" s="249" customFormat="1">
      <c r="A175" s="884"/>
      <c r="B175" s="885"/>
      <c r="C175" s="886"/>
      <c r="D175" s="887"/>
      <c r="E175" s="1517"/>
      <c r="F175" s="1518"/>
      <c r="G175" s="1141"/>
    </row>
    <row r="176" spans="1:7" s="249" customFormat="1">
      <c r="A176" s="884"/>
      <c r="B176" s="885"/>
      <c r="C176" s="886"/>
      <c r="D176" s="887"/>
      <c r="E176" s="1517"/>
      <c r="F176" s="1518"/>
      <c r="G176" s="1141"/>
    </row>
    <row r="177" spans="1:7" s="251" customFormat="1">
      <c r="A177" s="884"/>
      <c r="B177" s="885"/>
      <c r="C177" s="886"/>
      <c r="D177" s="887"/>
      <c r="E177" s="1517"/>
      <c r="F177" s="1518"/>
      <c r="G177" s="1140"/>
    </row>
    <row r="178" spans="1:7" s="251" customFormat="1">
      <c r="A178" s="884"/>
      <c r="B178" s="885"/>
      <c r="C178" s="886"/>
      <c r="D178" s="887"/>
      <c r="E178" s="1517"/>
      <c r="F178" s="1518"/>
      <c r="G178" s="1140"/>
    </row>
    <row r="179" spans="1:7" s="251" customFormat="1">
      <c r="A179" s="884"/>
      <c r="B179" s="885"/>
      <c r="C179" s="886"/>
      <c r="D179" s="887"/>
      <c r="E179" s="1517"/>
      <c r="F179" s="1518"/>
      <c r="G179" s="1140"/>
    </row>
    <row r="180" spans="1:7" s="251" customFormat="1">
      <c r="A180" s="884"/>
      <c r="B180" s="885"/>
      <c r="C180" s="886"/>
      <c r="D180" s="887"/>
      <c r="E180" s="1517"/>
      <c r="F180" s="1518"/>
      <c r="G180" s="1140"/>
    </row>
    <row r="181" spans="1:7" s="251" customFormat="1">
      <c r="A181" s="884"/>
      <c r="B181" s="885"/>
      <c r="C181" s="886"/>
      <c r="D181" s="887"/>
      <c r="E181" s="1517"/>
      <c r="F181" s="1518"/>
      <c r="G181" s="1140"/>
    </row>
    <row r="182" spans="1:7" s="251" customFormat="1">
      <c r="A182" s="884"/>
      <c r="B182" s="885"/>
      <c r="C182" s="886"/>
      <c r="D182" s="887"/>
      <c r="E182" s="1517"/>
      <c r="F182" s="1518"/>
      <c r="G182" s="1140"/>
    </row>
    <row r="183" spans="1:7" s="251" customFormat="1">
      <c r="A183" s="884"/>
      <c r="B183" s="885"/>
      <c r="C183" s="886"/>
      <c r="D183" s="887"/>
      <c r="E183" s="1517"/>
      <c r="F183" s="1518"/>
      <c r="G183" s="1140"/>
    </row>
    <row r="184" spans="1:7" s="251" customFormat="1">
      <c r="A184" s="884"/>
      <c r="B184" s="885"/>
      <c r="C184" s="886"/>
      <c r="D184" s="887"/>
      <c r="E184" s="1517"/>
      <c r="F184" s="1518"/>
      <c r="G184" s="1140"/>
    </row>
    <row r="185" spans="1:7" s="251" customFormat="1">
      <c r="A185" s="884"/>
      <c r="B185" s="885"/>
      <c r="C185" s="886"/>
      <c r="D185" s="887"/>
      <c r="E185" s="1517"/>
      <c r="F185" s="1518"/>
      <c r="G185" s="1140"/>
    </row>
    <row r="186" spans="1:7" s="251" customFormat="1">
      <c r="A186" s="884"/>
      <c r="B186" s="885"/>
      <c r="C186" s="886"/>
      <c r="D186" s="887"/>
      <c r="E186" s="1517"/>
      <c r="F186" s="1518"/>
      <c r="G186" s="1140"/>
    </row>
    <row r="187" spans="1:7" s="251" customFormat="1">
      <c r="A187" s="884"/>
      <c r="B187" s="885"/>
      <c r="C187" s="886"/>
      <c r="D187" s="887"/>
      <c r="E187" s="1517"/>
      <c r="F187" s="1518"/>
      <c r="G187" s="1140"/>
    </row>
    <row r="188" spans="1:7" s="251" customFormat="1">
      <c r="A188" s="884"/>
      <c r="B188" s="885"/>
      <c r="C188" s="886"/>
      <c r="D188" s="887"/>
      <c r="E188" s="1517"/>
      <c r="F188" s="1518"/>
      <c r="G188" s="1140"/>
    </row>
    <row r="189" spans="1:7" s="249" customFormat="1">
      <c r="A189" s="884"/>
      <c r="B189" s="885"/>
      <c r="C189" s="886"/>
      <c r="D189" s="887"/>
      <c r="E189" s="1517"/>
      <c r="F189" s="1518"/>
      <c r="G189" s="1141"/>
    </row>
    <row r="190" spans="1:7" s="249" customFormat="1">
      <c r="A190" s="884"/>
      <c r="B190" s="885"/>
      <c r="C190" s="886"/>
      <c r="D190" s="887"/>
      <c r="E190" s="1517"/>
      <c r="F190" s="1518"/>
      <c r="G190" s="1141"/>
    </row>
    <row r="191" spans="1:7" s="249" customFormat="1">
      <c r="A191" s="884"/>
      <c r="B191" s="885"/>
      <c r="C191" s="886"/>
      <c r="D191" s="887"/>
      <c r="E191" s="1517"/>
      <c r="F191" s="1518"/>
      <c r="G191" s="1141"/>
    </row>
    <row r="192" spans="1:7" s="42" customFormat="1">
      <c r="A192" s="884"/>
      <c r="B192" s="885"/>
      <c r="C192" s="886"/>
      <c r="D192" s="887"/>
      <c r="E192" s="1517"/>
      <c r="F192" s="1518"/>
      <c r="G192" s="809"/>
    </row>
    <row r="193" spans="1:7" s="249" customFormat="1">
      <c r="A193" s="884"/>
      <c r="B193" s="885"/>
      <c r="C193" s="886"/>
      <c r="D193" s="887"/>
      <c r="E193" s="1517"/>
      <c r="F193" s="1518"/>
      <c r="G193" s="1141"/>
    </row>
    <row r="194" spans="1:7" s="42" customFormat="1">
      <c r="A194" s="884"/>
      <c r="B194" s="885"/>
      <c r="C194" s="886"/>
      <c r="D194" s="887"/>
      <c r="E194" s="1517"/>
      <c r="F194" s="1518"/>
      <c r="G194" s="809"/>
    </row>
    <row r="195" spans="1:7" s="42" customFormat="1">
      <c r="A195" s="884"/>
      <c r="B195" s="885"/>
      <c r="C195" s="886"/>
      <c r="D195" s="887"/>
      <c r="E195" s="1517"/>
      <c r="F195" s="1518"/>
      <c r="G195" s="809"/>
    </row>
    <row r="196" spans="1:7">
      <c r="F196" s="1518"/>
      <c r="G196" s="72"/>
    </row>
    <row r="197" spans="1:7" s="782" customFormat="1">
      <c r="A197" s="884"/>
      <c r="B197" s="885"/>
      <c r="C197" s="886"/>
      <c r="D197" s="887"/>
      <c r="E197" s="1517"/>
      <c r="F197" s="1518"/>
      <c r="G197" s="783"/>
    </row>
    <row r="198" spans="1:7" s="782" customFormat="1">
      <c r="A198" s="884"/>
      <c r="B198" s="885"/>
      <c r="C198" s="886"/>
      <c r="D198" s="887"/>
      <c r="E198" s="1517"/>
      <c r="F198" s="1518"/>
      <c r="G198" s="783"/>
    </row>
    <row r="199" spans="1:7" s="782" customFormat="1">
      <c r="A199" s="884"/>
      <c r="B199" s="885"/>
      <c r="C199" s="886"/>
      <c r="D199" s="887"/>
      <c r="E199" s="1517"/>
      <c r="F199" s="1518"/>
      <c r="G199" s="783"/>
    </row>
    <row r="200" spans="1:7" s="782" customFormat="1">
      <c r="A200" s="884"/>
      <c r="B200" s="885"/>
      <c r="C200" s="886"/>
      <c r="D200" s="887"/>
      <c r="E200" s="1517"/>
      <c r="F200" s="1518"/>
      <c r="G200" s="783"/>
    </row>
    <row r="201" spans="1:7" s="783" customFormat="1">
      <c r="A201" s="884"/>
      <c r="B201" s="885"/>
      <c r="C201" s="886"/>
      <c r="D201" s="887"/>
      <c r="E201" s="1517"/>
      <c r="F201" s="1518"/>
    </row>
    <row r="202" spans="1:7">
      <c r="F202" s="1518"/>
      <c r="G202" s="72"/>
    </row>
    <row r="203" spans="1:7">
      <c r="F203" s="1518"/>
      <c r="G203" s="72"/>
    </row>
    <row r="204" spans="1:7">
      <c r="F204" s="1518"/>
      <c r="G204" s="72"/>
    </row>
    <row r="205" spans="1:7">
      <c r="F205" s="1518"/>
      <c r="G205" s="72"/>
    </row>
    <row r="206" spans="1:7">
      <c r="F206" s="1518"/>
      <c r="G206" s="72"/>
    </row>
    <row r="207" spans="1:7">
      <c r="F207" s="1518"/>
      <c r="G207" s="72"/>
    </row>
    <row r="208" spans="1:7">
      <c r="F208" s="1518"/>
      <c r="G208" s="72"/>
    </row>
    <row r="209" spans="6:7">
      <c r="F209" s="1518"/>
      <c r="G209" s="72"/>
    </row>
    <row r="210" spans="6:7">
      <c r="F210" s="1518"/>
      <c r="G210" s="72"/>
    </row>
    <row r="211" spans="6:7">
      <c r="F211" s="1518"/>
      <c r="G211" s="72"/>
    </row>
    <row r="212" spans="6:7">
      <c r="F212" s="1518"/>
      <c r="G212" s="72"/>
    </row>
    <row r="213" spans="6:7">
      <c r="F213" s="1518"/>
      <c r="G213" s="72"/>
    </row>
    <row r="214" spans="6:7">
      <c r="F214" s="1518"/>
      <c r="G214" s="72"/>
    </row>
    <row r="215" spans="6:7">
      <c r="F215" s="1518"/>
      <c r="G215" s="72"/>
    </row>
    <row r="216" spans="6:7">
      <c r="F216" s="1518"/>
      <c r="G216" s="72"/>
    </row>
    <row r="217" spans="6:7">
      <c r="F217" s="1518"/>
      <c r="G217" s="72"/>
    </row>
    <row r="218" spans="6:7">
      <c r="F218" s="1518"/>
      <c r="G218" s="72"/>
    </row>
    <row r="219" spans="6:7">
      <c r="F219" s="1518"/>
      <c r="G219" s="72"/>
    </row>
    <row r="220" spans="6:7">
      <c r="F220" s="1518"/>
      <c r="G220" s="72"/>
    </row>
    <row r="221" spans="6:7">
      <c r="F221" s="1518"/>
      <c r="G221" s="72"/>
    </row>
    <row r="222" spans="6:7">
      <c r="F222" s="1518"/>
      <c r="G222" s="72"/>
    </row>
    <row r="223" spans="6:7">
      <c r="F223" s="1518"/>
      <c r="G223" s="72"/>
    </row>
    <row r="224" spans="6:7">
      <c r="F224" s="1518"/>
      <c r="G224" s="72"/>
    </row>
    <row r="225" spans="6:7">
      <c r="F225" s="1518"/>
      <c r="G225" s="72"/>
    </row>
    <row r="226" spans="6:7">
      <c r="F226" s="1518"/>
      <c r="G226" s="72"/>
    </row>
    <row r="227" spans="6:7">
      <c r="F227" s="1518"/>
      <c r="G227" s="72"/>
    </row>
    <row r="228" spans="6:7">
      <c r="F228" s="1518"/>
      <c r="G228" s="72"/>
    </row>
    <row r="229" spans="6:7">
      <c r="F229" s="1518"/>
      <c r="G229" s="72"/>
    </row>
    <row r="230" spans="6:7">
      <c r="F230" s="1518"/>
      <c r="G230" s="72"/>
    </row>
    <row r="231" spans="6:7">
      <c r="F231" s="1518"/>
      <c r="G231" s="72"/>
    </row>
    <row r="232" spans="6:7">
      <c r="F232" s="1518"/>
      <c r="G232" s="72"/>
    </row>
    <row r="233" spans="6:7">
      <c r="F233" s="1518"/>
      <c r="G233" s="72"/>
    </row>
    <row r="234" spans="6:7">
      <c r="F234" s="1518"/>
      <c r="G234" s="72"/>
    </row>
    <row r="235" spans="6:7">
      <c r="F235" s="1518"/>
      <c r="G235" s="72"/>
    </row>
    <row r="236" spans="6:7">
      <c r="F236" s="1518"/>
      <c r="G236" s="72"/>
    </row>
    <row r="237" spans="6:7">
      <c r="F237" s="1518"/>
      <c r="G237" s="72"/>
    </row>
    <row r="238" spans="6:7">
      <c r="F238" s="1518"/>
      <c r="G238" s="72"/>
    </row>
    <row r="239" spans="6:7">
      <c r="F239" s="1518"/>
      <c r="G239" s="72"/>
    </row>
    <row r="240" spans="6:7">
      <c r="F240" s="1518"/>
      <c r="G240" s="72"/>
    </row>
    <row r="241" spans="6:7">
      <c r="F241" s="1518"/>
      <c r="G241" s="72"/>
    </row>
    <row r="242" spans="6:7">
      <c r="F242" s="1518"/>
      <c r="G242" s="72"/>
    </row>
    <row r="243" spans="6:7">
      <c r="F243" s="1518"/>
      <c r="G243" s="72"/>
    </row>
    <row r="244" spans="6:7">
      <c r="F244" s="1518"/>
      <c r="G244" s="72"/>
    </row>
    <row r="245" spans="6:7">
      <c r="F245" s="1518"/>
      <c r="G245" s="72"/>
    </row>
    <row r="246" spans="6:7">
      <c r="F246" s="1518"/>
      <c r="G246" s="72"/>
    </row>
    <row r="247" spans="6:7">
      <c r="F247" s="1518"/>
    </row>
    <row r="248" spans="6:7">
      <c r="F248" s="1518"/>
    </row>
    <row r="249" spans="6:7">
      <c r="F249" s="1518"/>
    </row>
    <row r="250" spans="6:7">
      <c r="F250" s="1518"/>
    </row>
    <row r="251" spans="6:7">
      <c r="F251" s="1518"/>
    </row>
    <row r="252" spans="6:7">
      <c r="F252" s="1518"/>
    </row>
    <row r="253" spans="6:7">
      <c r="F253" s="1518"/>
    </row>
    <row r="254" spans="6:7">
      <c r="F254" s="1518"/>
    </row>
    <row r="255" spans="6:7">
      <c r="F255" s="1518"/>
    </row>
    <row r="256" spans="6:7">
      <c r="F256" s="1518"/>
    </row>
    <row r="257" spans="6:6">
      <c r="F257" s="1518"/>
    </row>
    <row r="258" spans="6:6">
      <c r="F258" s="1518"/>
    </row>
    <row r="259" spans="6:6">
      <c r="F259" s="1518"/>
    </row>
    <row r="260" spans="6:6">
      <c r="F260" s="1518"/>
    </row>
    <row r="261" spans="6:6">
      <c r="F261" s="1518"/>
    </row>
    <row r="262" spans="6:6">
      <c r="F262" s="1518"/>
    </row>
    <row r="263" spans="6:6">
      <c r="F263" s="1518"/>
    </row>
    <row r="264" spans="6:6">
      <c r="F264" s="1518"/>
    </row>
    <row r="265" spans="6:6">
      <c r="F265" s="1518"/>
    </row>
    <row r="266" spans="6:6">
      <c r="F266" s="1518"/>
    </row>
    <row r="267" spans="6:6">
      <c r="F267" s="1518"/>
    </row>
    <row r="268" spans="6:6">
      <c r="F268" s="1518"/>
    </row>
    <row r="269" spans="6:6">
      <c r="F269" s="1518"/>
    </row>
    <row r="270" spans="6:6">
      <c r="F270" s="1518"/>
    </row>
    <row r="271" spans="6:6">
      <c r="F271" s="1518"/>
    </row>
    <row r="272" spans="6:6">
      <c r="F272" s="1518"/>
    </row>
    <row r="273" spans="6:6">
      <c r="F273" s="1518"/>
    </row>
    <row r="274" spans="6:6">
      <c r="F274" s="1518"/>
    </row>
    <row r="275" spans="6:6">
      <c r="F275" s="1518"/>
    </row>
    <row r="276" spans="6:6">
      <c r="F276" s="1518"/>
    </row>
    <row r="277" spans="6:6">
      <c r="F277" s="1518"/>
    </row>
    <row r="278" spans="6:6">
      <c r="F278" s="1518"/>
    </row>
    <row r="279" spans="6:6">
      <c r="F279" s="1518"/>
    </row>
    <row r="280" spans="6:6">
      <c r="F280" s="1518"/>
    </row>
    <row r="281" spans="6:6">
      <c r="F281" s="1518"/>
    </row>
    <row r="282" spans="6:6">
      <c r="F282" s="1518"/>
    </row>
    <row r="283" spans="6:6">
      <c r="F283" s="1518"/>
    </row>
    <row r="284" spans="6:6">
      <c r="F284" s="1518"/>
    </row>
    <row r="285" spans="6:6">
      <c r="F285" s="1518"/>
    </row>
    <row r="286" spans="6:6">
      <c r="F286" s="1518"/>
    </row>
    <row r="287" spans="6:6">
      <c r="F287" s="1518"/>
    </row>
    <row r="288" spans="6:6">
      <c r="F288" s="1518"/>
    </row>
    <row r="289" spans="6:6">
      <c r="F289" s="1518"/>
    </row>
    <row r="290" spans="6:6">
      <c r="F290" s="1518"/>
    </row>
    <row r="291" spans="6:6">
      <c r="F291" s="1518"/>
    </row>
    <row r="292" spans="6:6">
      <c r="F292" s="1518"/>
    </row>
    <row r="293" spans="6:6">
      <c r="F293" s="1518"/>
    </row>
    <row r="294" spans="6:6">
      <c r="F294" s="1518"/>
    </row>
    <row r="295" spans="6:6">
      <c r="F295" s="1518"/>
    </row>
    <row r="296" spans="6:6">
      <c r="F296" s="1518"/>
    </row>
    <row r="297" spans="6:6">
      <c r="F297" s="1518"/>
    </row>
    <row r="298" spans="6:6">
      <c r="F298" s="1518"/>
    </row>
    <row r="299" spans="6:6">
      <c r="F299" s="1518"/>
    </row>
    <row r="300" spans="6:6">
      <c r="F300" s="1518"/>
    </row>
    <row r="301" spans="6:6">
      <c r="F301" s="1518"/>
    </row>
    <row r="302" spans="6:6">
      <c r="F302" s="1518"/>
    </row>
    <row r="303" spans="6:6">
      <c r="F303" s="1518"/>
    </row>
    <row r="304" spans="6:6">
      <c r="F304" s="1518"/>
    </row>
    <row r="305" spans="6:6">
      <c r="F305" s="1518"/>
    </row>
    <row r="306" spans="6:6">
      <c r="F306" s="1518"/>
    </row>
    <row r="307" spans="6:6">
      <c r="F307" s="1518"/>
    </row>
    <row r="308" spans="6:6">
      <c r="F308" s="1518"/>
    </row>
    <row r="309" spans="6:6">
      <c r="F309" s="1518"/>
    </row>
    <row r="310" spans="6:6">
      <c r="F310" s="1518"/>
    </row>
    <row r="311" spans="6:6">
      <c r="F311" s="1518"/>
    </row>
    <row r="312" spans="6:6">
      <c r="F312" s="1518"/>
    </row>
    <row r="313" spans="6:6">
      <c r="F313" s="1518"/>
    </row>
    <row r="314" spans="6:6">
      <c r="F314" s="1518"/>
    </row>
    <row r="315" spans="6:6">
      <c r="F315" s="1518"/>
    </row>
    <row r="316" spans="6:6">
      <c r="F316" s="1518"/>
    </row>
    <row r="317" spans="6:6">
      <c r="F317" s="1518"/>
    </row>
    <row r="318" spans="6:6">
      <c r="F318" s="1518"/>
    </row>
    <row r="319" spans="6:6">
      <c r="F319" s="1518"/>
    </row>
    <row r="320" spans="6:6">
      <c r="F320" s="1518"/>
    </row>
    <row r="321" spans="6:6">
      <c r="F321" s="1518"/>
    </row>
    <row r="322" spans="6:6">
      <c r="F322" s="1518"/>
    </row>
    <row r="323" spans="6:6">
      <c r="F323" s="1518"/>
    </row>
    <row r="324" spans="6:6">
      <c r="F324" s="1518"/>
    </row>
    <row r="325" spans="6:6">
      <c r="F325" s="1518"/>
    </row>
    <row r="326" spans="6:6">
      <c r="F326" s="1518"/>
    </row>
    <row r="327" spans="6:6">
      <c r="F327" s="1518"/>
    </row>
    <row r="328" spans="6:6">
      <c r="F328" s="1518"/>
    </row>
  </sheetData>
  <sheetProtection password="F86A" sheet="1" objects="1" scenarios="1"/>
  <pageMargins left="0.70866141732283472" right="0.70866141732283472" top="0.74803149606299213" bottom="0.39370078740157483" header="0.31496062992125984" footer="0.31496062992125984"/>
  <pageSetup paperSize="9" scale="88" fitToHeight="0" orientation="portrait" r:id="rId1"/>
  <headerFooter>
    <oddHeader>&amp;CDokumentacija za nadmetanje&amp;RStalni granični prijelaz za 
međunarodni promet putnika VITALJINA
&amp;"Arial,Bold"2. OBJEKTI VISOKOGRADNJE</oddHeader>
    <oddFooter>&amp;CList &amp;P od &amp;N</oddFooter>
  </headerFooter>
  <rowBreaks count="4" manualBreakCount="4">
    <brk id="39" max="5" man="1"/>
    <brk id="69" max="5" man="1"/>
    <brk id="95" max="5" man="1"/>
    <brk id="14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Zeros="0" view="pageBreakPreview" zoomScaleNormal="100" zoomScaleSheetLayoutView="100" workbookViewId="0">
      <selection activeCell="I12" sqref="I12"/>
    </sheetView>
  </sheetViews>
  <sheetFormatPr defaultRowHeight="12.75"/>
  <cols>
    <col min="1" max="1" width="6.7109375" style="874" customWidth="1"/>
    <col min="2" max="2" width="46.140625" style="867" customWidth="1"/>
    <col min="3" max="3" width="7.140625" style="865" customWidth="1"/>
    <col min="4" max="4" width="4.7109375" style="876" customWidth="1"/>
    <col min="5" max="5" width="3.42578125" style="1051" customWidth="1"/>
    <col min="6" max="6" width="20.140625" style="866" customWidth="1"/>
    <col min="7" max="8" width="9.140625" style="50"/>
    <col min="9" max="16384" width="9.140625" style="51"/>
  </cols>
  <sheetData>
    <row r="1" spans="1:8" s="200" customFormat="1" ht="33" customHeight="1">
      <c r="A1" s="196"/>
      <c r="B1" s="197" t="s">
        <v>570</v>
      </c>
      <c r="C1" s="198"/>
      <c r="D1" s="199"/>
      <c r="E1" s="1042"/>
      <c r="F1" s="1543"/>
      <c r="G1" s="1052"/>
      <c r="H1" s="1052"/>
    </row>
    <row r="2" spans="1:8" s="205" customFormat="1" ht="20.100000000000001" customHeight="1">
      <c r="A2" s="201"/>
      <c r="B2" s="202"/>
      <c r="C2" s="203"/>
      <c r="D2" s="204"/>
      <c r="E2" s="1043"/>
      <c r="F2" s="1544"/>
      <c r="G2" s="1053"/>
      <c r="H2" s="1053"/>
    </row>
    <row r="3" spans="1:8" s="209" customFormat="1" ht="35.25" customHeight="1">
      <c r="A3" s="206" t="s">
        <v>490</v>
      </c>
      <c r="B3" s="228" t="s">
        <v>573</v>
      </c>
      <c r="C3" s="207"/>
      <c r="D3" s="208"/>
      <c r="E3" s="1044"/>
      <c r="F3" s="1545">
        <f>'1.Prometne površine'!F271</f>
        <v>0</v>
      </c>
      <c r="G3" s="1054"/>
      <c r="H3" s="1054"/>
    </row>
    <row r="4" spans="1:8" s="209" customFormat="1" ht="35.25" customHeight="1">
      <c r="A4" s="210" t="s">
        <v>492</v>
      </c>
      <c r="B4" s="213" t="s">
        <v>44</v>
      </c>
      <c r="C4" s="211"/>
      <c r="D4" s="212"/>
      <c r="E4" s="1045"/>
      <c r="F4" s="1546">
        <f>'2. Objekti visokogradnje'!F808</f>
        <v>0</v>
      </c>
      <c r="G4" s="1054"/>
      <c r="H4" s="1054"/>
    </row>
    <row r="5" spans="1:8" s="209" customFormat="1" ht="35.25" customHeight="1">
      <c r="A5" s="210" t="s">
        <v>493</v>
      </c>
      <c r="B5" s="213" t="s">
        <v>1054</v>
      </c>
      <c r="C5" s="211"/>
      <c r="D5" s="212"/>
      <c r="E5" s="1045"/>
      <c r="F5" s="1546">
        <f>'3. Izmještanje i zaštita'!F117</f>
        <v>0</v>
      </c>
      <c r="G5" s="1054"/>
      <c r="H5" s="1054"/>
    </row>
    <row r="6" spans="1:8" s="209" customFormat="1" ht="35.25" customHeight="1">
      <c r="A6" s="210" t="s">
        <v>901</v>
      </c>
      <c r="B6" s="214" t="s">
        <v>101</v>
      </c>
      <c r="C6" s="215"/>
      <c r="D6" s="216"/>
      <c r="E6" s="1045"/>
      <c r="F6" s="1546">
        <f>'4. Elektroinstalacije'!F1393</f>
        <v>0</v>
      </c>
      <c r="G6" s="1054"/>
      <c r="H6" s="1054"/>
    </row>
    <row r="7" spans="1:8" s="209" customFormat="1" ht="35.25" customHeight="1">
      <c r="A7" s="210" t="s">
        <v>588</v>
      </c>
      <c r="B7" s="213" t="s">
        <v>197</v>
      </c>
      <c r="C7" s="211"/>
      <c r="D7" s="212"/>
      <c r="E7" s="1045"/>
      <c r="F7" s="1546">
        <f>'5. Vodoopskrba i odvodnja'!F463</f>
        <v>0</v>
      </c>
      <c r="G7" s="1054"/>
      <c r="H7" s="1054"/>
    </row>
    <row r="8" spans="1:8" s="209" customFormat="1" ht="35.25" customHeight="1">
      <c r="A8" s="210" t="s">
        <v>494</v>
      </c>
      <c r="B8" s="214" t="s">
        <v>1629</v>
      </c>
      <c r="C8" s="215"/>
      <c r="D8" s="216"/>
      <c r="E8" s="1045"/>
      <c r="F8" s="1546">
        <f>'6. Strojarske instalacije'!F402</f>
        <v>0</v>
      </c>
      <c r="G8" s="1054"/>
      <c r="H8" s="1054"/>
    </row>
    <row r="9" spans="1:8" s="209" customFormat="1" ht="35.25" customHeight="1">
      <c r="A9" s="210" t="s">
        <v>897</v>
      </c>
      <c r="B9" s="214" t="s">
        <v>1463</v>
      </c>
      <c r="C9" s="215"/>
      <c r="D9" s="216"/>
      <c r="E9" s="1045"/>
      <c r="F9" s="1546">
        <f>'7. Prometna signalizacija'!F182</f>
        <v>0</v>
      </c>
      <c r="G9" s="1054"/>
      <c r="H9" s="1054"/>
    </row>
    <row r="10" spans="1:8" s="220" customFormat="1" ht="35.25" customHeight="1">
      <c r="A10" s="210" t="s">
        <v>898</v>
      </c>
      <c r="B10" s="217" t="s">
        <v>170</v>
      </c>
      <c r="C10" s="218"/>
      <c r="D10" s="219"/>
      <c r="E10" s="1046"/>
      <c r="F10" s="1547">
        <f>'8. Krajobraz'!F73</f>
        <v>0</v>
      </c>
      <c r="G10" s="1055"/>
      <c r="H10" s="1055"/>
    </row>
    <row r="11" spans="1:8" s="209" customFormat="1" ht="35.25" customHeight="1">
      <c r="A11" s="210" t="s">
        <v>899</v>
      </c>
      <c r="B11" s="217" t="s">
        <v>1099</v>
      </c>
      <c r="C11" s="215"/>
      <c r="D11" s="216"/>
      <c r="E11" s="1045"/>
      <c r="F11" s="1546">
        <f>'9.Privremena organizacija'!F84</f>
        <v>0</v>
      </c>
      <c r="G11" s="1054"/>
      <c r="H11" s="1054"/>
    </row>
    <row r="12" spans="1:8" s="220" customFormat="1" ht="35.25" customHeight="1">
      <c r="A12" s="210" t="s">
        <v>909</v>
      </c>
      <c r="B12" s="217" t="s">
        <v>2157</v>
      </c>
      <c r="C12" s="218"/>
      <c r="D12" s="219"/>
      <c r="E12" s="1046"/>
      <c r="F12" s="1547">
        <f>'10.Stabilizacija pokosa'!F225</f>
        <v>0</v>
      </c>
      <c r="G12" s="1055"/>
      <c r="H12" s="1055"/>
    </row>
    <row r="13" spans="1:8" s="220" customFormat="1" ht="35.25" customHeight="1">
      <c r="A13" s="210" t="s">
        <v>916</v>
      </c>
      <c r="B13" s="217" t="s">
        <v>2364</v>
      </c>
      <c r="C13" s="218"/>
      <c r="D13" s="219"/>
      <c r="E13" s="1046"/>
      <c r="F13" s="1547">
        <f>'11.Pristupna prometnica'!F119</f>
        <v>0</v>
      </c>
      <c r="G13" s="1055"/>
      <c r="H13" s="1055"/>
    </row>
    <row r="14" spans="1:8" s="220" customFormat="1" ht="20.100000000000001" customHeight="1" thickBot="1">
      <c r="A14" s="221"/>
      <c r="B14" s="222"/>
      <c r="C14" s="223"/>
      <c r="D14" s="224"/>
      <c r="E14" s="1047"/>
      <c r="F14" s="1548"/>
      <c r="G14" s="1055"/>
      <c r="H14" s="1055"/>
    </row>
    <row r="15" spans="1:8" s="226" customFormat="1" ht="40.5" customHeight="1" thickTop="1" thickBot="1">
      <c r="A15" s="225"/>
      <c r="B15" s="1550" t="s">
        <v>43</v>
      </c>
      <c r="C15" s="1550"/>
      <c r="D15" s="1550"/>
      <c r="E15" s="1048"/>
      <c r="F15" s="1549">
        <f>SUM(F3:F14)</f>
        <v>0</v>
      </c>
      <c r="G15" s="1056"/>
      <c r="H15" s="1056"/>
    </row>
    <row r="19" spans="1:5">
      <c r="E19" s="1049"/>
    </row>
    <row r="21" spans="1:5">
      <c r="E21" s="1049"/>
    </row>
    <row r="22" spans="1:5">
      <c r="E22" s="1049"/>
    </row>
    <row r="26" spans="1:5">
      <c r="A26" s="1050"/>
    </row>
  </sheetData>
  <sheetProtection password="F86A" sheet="1" objects="1" scenarios="1"/>
  <mergeCells count="1">
    <mergeCell ref="B15:D15"/>
  </mergeCells>
  <pageMargins left="0.70866141732283472" right="0.70866141732283472" top="0.74803149606299213" bottom="0.39370078740157483" header="0.31496062992125984" footer="0.31496062992125984"/>
  <pageSetup paperSize="9" fitToHeight="0" orientation="portrait" r:id="rId1"/>
  <headerFooter>
    <oddHeader>&amp;CDokumentacija za nadmetanje&amp;RStalni granični prijelaz za 
međunarodni promet putnika VITALJINA
&amp;"Arial,Bold"2. OBJEKTI VISOKOGRADNJE</oddHeader>
    <oddFooter>&amp;CList &amp;P od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4"/>
  <sheetViews>
    <sheetView showZeros="0" view="pageBreakPreview" topLeftCell="A250" zoomScale="85" zoomScaleNormal="100" zoomScaleSheetLayoutView="85" workbookViewId="0">
      <selection activeCell="E7" sqref="E7"/>
    </sheetView>
  </sheetViews>
  <sheetFormatPr defaultRowHeight="12.75" outlineLevelRow="1"/>
  <cols>
    <col min="1" max="1" width="6.7109375" style="874" customWidth="1"/>
    <col min="2" max="2" width="46.140625" style="867" customWidth="1"/>
    <col min="3" max="3" width="8.85546875" style="865" customWidth="1"/>
    <col min="4" max="4" width="10.5703125" style="866" customWidth="1"/>
    <col min="5" max="5" width="13.28515625" style="1003" customWidth="1"/>
    <col min="6" max="6" width="15.7109375" style="1003" customWidth="1"/>
    <col min="7" max="16384" width="9.140625" style="51"/>
  </cols>
  <sheetData>
    <row r="1" spans="1:9" s="75" customFormat="1" ht="26.25" thickBot="1">
      <c r="A1" s="91" t="s">
        <v>514</v>
      </c>
      <c r="B1" s="92" t="s">
        <v>515</v>
      </c>
      <c r="C1" s="156" t="s">
        <v>516</v>
      </c>
      <c r="D1" s="156" t="s">
        <v>517</v>
      </c>
      <c r="E1" s="93" t="s">
        <v>485</v>
      </c>
      <c r="F1" s="93" t="s">
        <v>553</v>
      </c>
      <c r="G1" s="74"/>
      <c r="H1" s="74"/>
      <c r="I1" s="74"/>
    </row>
    <row r="2" spans="1:9" ht="13.5" thickTop="1">
      <c r="A2" s="94"/>
      <c r="B2" s="95"/>
      <c r="C2" s="158"/>
      <c r="D2" s="158"/>
      <c r="E2" s="1153"/>
      <c r="F2" s="1153"/>
      <c r="G2" s="50"/>
      <c r="H2" s="50"/>
      <c r="I2" s="50"/>
    </row>
    <row r="3" spans="1:9" s="56" customFormat="1" ht="23.25" customHeight="1">
      <c r="A3" s="76" t="s">
        <v>490</v>
      </c>
      <c r="B3" s="77" t="s">
        <v>573</v>
      </c>
      <c r="C3" s="78"/>
      <c r="D3" s="78"/>
      <c r="E3" s="1154"/>
      <c r="F3" s="1155"/>
      <c r="G3" s="55"/>
      <c r="H3" s="55"/>
      <c r="I3" s="55"/>
    </row>
    <row r="4" spans="1:9">
      <c r="A4" s="47"/>
      <c r="B4" s="48"/>
      <c r="C4" s="49"/>
      <c r="D4" s="49"/>
      <c r="E4" s="1156"/>
      <c r="F4" s="1157"/>
      <c r="G4" s="50"/>
      <c r="H4" s="50"/>
      <c r="I4" s="50"/>
    </row>
    <row r="5" spans="1:9" s="46" customFormat="1" ht="20.100000000000001" customHeight="1">
      <c r="A5" s="79" t="s">
        <v>487</v>
      </c>
      <c r="B5" s="80" t="s">
        <v>554</v>
      </c>
      <c r="C5" s="81"/>
      <c r="D5" s="82"/>
      <c r="E5" s="1158"/>
      <c r="F5" s="1159"/>
      <c r="G5" s="45"/>
      <c r="H5" s="45"/>
    </row>
    <row r="6" spans="1:9" s="87" customFormat="1">
      <c r="A6" s="83"/>
      <c r="B6" s="84"/>
      <c r="C6" s="85"/>
      <c r="D6" s="86"/>
      <c r="E6" s="1160"/>
      <c r="F6" s="1161"/>
      <c r="G6" s="25"/>
      <c r="H6" s="25"/>
    </row>
    <row r="7" spans="1:9" s="46" customFormat="1" outlineLevel="1">
      <c r="A7" s="252" t="s">
        <v>490</v>
      </c>
      <c r="B7" s="253" t="s">
        <v>495</v>
      </c>
      <c r="C7" s="254" t="s">
        <v>496</v>
      </c>
      <c r="D7" s="255">
        <v>0.56000000000000005</v>
      </c>
      <c r="E7" s="970"/>
      <c r="F7" s="255" t="str">
        <f>IF(N(E7),ROUND(E7*D7,2),"")</f>
        <v/>
      </c>
    </row>
    <row r="8" spans="1:9" s="46" customFormat="1" outlineLevel="1">
      <c r="A8" s="256"/>
      <c r="B8" s="6" t="s">
        <v>513</v>
      </c>
      <c r="C8" s="257"/>
      <c r="D8" s="258"/>
      <c r="E8" s="1005"/>
      <c r="F8" s="1005"/>
    </row>
    <row r="9" spans="1:9" s="46" customFormat="1" ht="89.25" outlineLevel="1">
      <c r="A9" s="256"/>
      <c r="B9" s="6" t="s">
        <v>574</v>
      </c>
      <c r="C9" s="257"/>
      <c r="D9" s="258"/>
      <c r="E9" s="1005"/>
      <c r="F9" s="1005"/>
    </row>
    <row r="10" spans="1:9" s="46" customFormat="1" outlineLevel="1">
      <c r="A10" s="259"/>
      <c r="B10" s="26" t="s">
        <v>480</v>
      </c>
      <c r="C10" s="260"/>
      <c r="D10" s="261"/>
      <c r="E10" s="1006"/>
      <c r="F10" s="1006"/>
    </row>
    <row r="11" spans="1:9" s="46" customFormat="1" outlineLevel="1">
      <c r="A11" s="256"/>
      <c r="B11" s="6"/>
      <c r="C11" s="257"/>
      <c r="D11" s="258"/>
      <c r="E11" s="1005"/>
      <c r="F11" s="1005"/>
    </row>
    <row r="12" spans="1:9" s="46" customFormat="1" outlineLevel="1">
      <c r="A12" s="252" t="s">
        <v>492</v>
      </c>
      <c r="B12" s="253" t="s">
        <v>581</v>
      </c>
      <c r="C12" s="254"/>
      <c r="D12" s="255"/>
      <c r="E12" s="1004"/>
      <c r="F12" s="1004"/>
    </row>
    <row r="13" spans="1:9" s="46" customFormat="1" outlineLevel="1">
      <c r="A13" s="256"/>
      <c r="B13" s="6" t="s">
        <v>580</v>
      </c>
      <c r="C13" s="257"/>
      <c r="D13" s="258"/>
      <c r="E13" s="1005"/>
      <c r="F13" s="1005"/>
    </row>
    <row r="14" spans="1:9" s="46" customFormat="1" ht="63.75" outlineLevel="1">
      <c r="A14" s="256"/>
      <c r="B14" s="6" t="s">
        <v>555</v>
      </c>
      <c r="C14" s="257"/>
      <c r="D14" s="258"/>
      <c r="E14" s="1005"/>
      <c r="F14" s="1005"/>
    </row>
    <row r="15" spans="1:9" s="46" customFormat="1" outlineLevel="1">
      <c r="A15" s="259"/>
      <c r="B15" s="26" t="s">
        <v>556</v>
      </c>
      <c r="C15" s="260"/>
      <c r="D15" s="261"/>
      <c r="E15" s="1006"/>
      <c r="F15" s="1006"/>
    </row>
    <row r="16" spans="1:9" s="46" customFormat="1" outlineLevel="1">
      <c r="A16" s="262" t="s">
        <v>483</v>
      </c>
      <c r="B16" s="5" t="s">
        <v>1544</v>
      </c>
      <c r="C16" s="263" t="s">
        <v>489</v>
      </c>
      <c r="D16" s="264">
        <v>4400</v>
      </c>
      <c r="E16" s="930"/>
      <c r="F16" s="255" t="str">
        <f>IF(N(E16),ROUND(E16*D16,2),"")</f>
        <v/>
      </c>
    </row>
    <row r="17" spans="1:6" s="46" customFormat="1" outlineLevel="1">
      <c r="A17" s="262" t="s">
        <v>484</v>
      </c>
      <c r="B17" s="918" t="s">
        <v>1545</v>
      </c>
      <c r="C17" s="263" t="s">
        <v>491</v>
      </c>
      <c r="D17" s="265">
        <v>200</v>
      </c>
      <c r="E17" s="930"/>
      <c r="F17" s="255" t="str">
        <f>IF(N(E17),ROUND(E17*D17,2),"")</f>
        <v/>
      </c>
    </row>
    <row r="18" spans="1:6" s="244" customFormat="1" outlineLevel="1">
      <c r="A18" s="266" t="s">
        <v>575</v>
      </c>
      <c r="B18" s="267" t="s">
        <v>1546</v>
      </c>
      <c r="C18" s="268" t="s">
        <v>491</v>
      </c>
      <c r="D18" s="265">
        <v>70</v>
      </c>
      <c r="E18" s="930"/>
      <c r="F18" s="255" t="str">
        <f>IF(N(E18),ROUND(E18*D18,2),"")</f>
        <v/>
      </c>
    </row>
    <row r="19" spans="1:6" s="244" customFormat="1" outlineLevel="1">
      <c r="A19" s="269"/>
      <c r="B19" s="270"/>
      <c r="C19" s="271"/>
      <c r="D19" s="272"/>
      <c r="E19" s="1162"/>
      <c r="F19" s="255" t="str">
        <f>IF(N(E19),ROUND(E19*D19,2),"")</f>
        <v/>
      </c>
    </row>
    <row r="20" spans="1:6" s="244" customFormat="1" outlineLevel="1">
      <c r="A20" s="273">
        <v>3</v>
      </c>
      <c r="B20" s="274" t="s">
        <v>1002</v>
      </c>
      <c r="C20" s="275" t="s">
        <v>585</v>
      </c>
      <c r="D20" s="276">
        <v>25</v>
      </c>
      <c r="E20" s="971"/>
      <c r="F20" s="255" t="str">
        <f>IF(N(E20),ROUND(E20*D20,2),"")</f>
        <v/>
      </c>
    </row>
    <row r="21" spans="1:6" s="244" customFormat="1" outlineLevel="1">
      <c r="A21" s="269"/>
      <c r="B21" s="270" t="s">
        <v>577</v>
      </c>
      <c r="C21" s="271"/>
      <c r="D21" s="272"/>
      <c r="E21" s="1162"/>
      <c r="F21" s="1163"/>
    </row>
    <row r="22" spans="1:6" s="244" customFormat="1" ht="25.5" outlineLevel="1">
      <c r="A22" s="269"/>
      <c r="B22" s="270" t="s">
        <v>1004</v>
      </c>
      <c r="C22" s="271"/>
      <c r="D22" s="272"/>
      <c r="E22" s="1162"/>
      <c r="F22" s="1163"/>
    </row>
    <row r="23" spans="1:6" s="244" customFormat="1" outlineLevel="1">
      <c r="A23" s="277"/>
      <c r="B23" s="278" t="s">
        <v>1005</v>
      </c>
      <c r="C23" s="279"/>
      <c r="D23" s="280"/>
      <c r="E23" s="1164"/>
      <c r="F23" s="1165"/>
    </row>
    <row r="24" spans="1:6" s="244" customFormat="1" outlineLevel="1">
      <c r="A24" s="269"/>
      <c r="B24" s="270"/>
      <c r="C24" s="271"/>
      <c r="D24" s="272"/>
      <c r="E24" s="1162"/>
      <c r="F24" s="1163"/>
    </row>
    <row r="25" spans="1:6" s="244" customFormat="1" outlineLevel="1">
      <c r="A25" s="273" t="s">
        <v>901</v>
      </c>
      <c r="B25" s="274" t="s">
        <v>576</v>
      </c>
      <c r="C25" s="275" t="s">
        <v>489</v>
      </c>
      <c r="D25" s="276">
        <v>2680</v>
      </c>
      <c r="E25" s="936"/>
      <c r="F25" s="255" t="str">
        <f>IF(N(E25),ROUND(E25*D25,2),"")</f>
        <v/>
      </c>
    </row>
    <row r="26" spans="1:6" s="244" customFormat="1" outlineLevel="1">
      <c r="A26" s="269"/>
      <c r="B26" s="270" t="s">
        <v>577</v>
      </c>
      <c r="C26" s="271"/>
      <c r="D26" s="272"/>
      <c r="E26" s="1162"/>
      <c r="F26" s="1163"/>
    </row>
    <row r="27" spans="1:6" s="244" customFormat="1" ht="51" outlineLevel="1">
      <c r="A27" s="269"/>
      <c r="B27" s="270" t="s">
        <v>167</v>
      </c>
      <c r="C27" s="271"/>
      <c r="D27" s="272"/>
      <c r="E27" s="1162"/>
      <c r="F27" s="1163"/>
    </row>
    <row r="28" spans="1:6" s="244" customFormat="1" ht="25.5" outlineLevel="1">
      <c r="A28" s="277"/>
      <c r="B28" s="278" t="s">
        <v>579</v>
      </c>
      <c r="C28" s="279"/>
      <c r="D28" s="280"/>
      <c r="E28" s="1164"/>
      <c r="F28" s="1165"/>
    </row>
    <row r="29" spans="1:6" s="244" customFormat="1" outlineLevel="1">
      <c r="A29" s="269"/>
      <c r="B29" s="270"/>
      <c r="C29" s="271"/>
      <c r="D29" s="272"/>
      <c r="E29" s="1162"/>
      <c r="F29" s="1163"/>
    </row>
    <row r="30" spans="1:6" s="244" customFormat="1" outlineLevel="1">
      <c r="A30" s="273" t="s">
        <v>494</v>
      </c>
      <c r="B30" s="582" t="s">
        <v>1171</v>
      </c>
      <c r="C30" s="275" t="s">
        <v>491</v>
      </c>
      <c r="D30" s="276">
        <v>1</v>
      </c>
      <c r="E30" s="936"/>
      <c r="F30" s="255" t="str">
        <f>IF(N(E30),ROUND(E30*D30,2),"")</f>
        <v/>
      </c>
    </row>
    <row r="31" spans="1:6" s="244" customFormat="1" ht="38.25" outlineLevel="1">
      <c r="A31" s="269"/>
      <c r="B31" s="919" t="s">
        <v>1172</v>
      </c>
      <c r="C31" s="271"/>
      <c r="D31" s="272"/>
      <c r="E31" s="1162"/>
      <c r="F31" s="1163"/>
    </row>
    <row r="32" spans="1:6" s="244" customFormat="1" outlineLevel="1">
      <c r="A32" s="277"/>
      <c r="B32" s="920" t="s">
        <v>1173</v>
      </c>
      <c r="C32" s="279"/>
      <c r="D32" s="280"/>
      <c r="E32" s="1164"/>
      <c r="F32" s="1165"/>
    </row>
    <row r="33" spans="1:6" s="244" customFormat="1" outlineLevel="1" collapsed="1">
      <c r="A33" s="266"/>
      <c r="B33" s="518"/>
      <c r="C33" s="268"/>
      <c r="D33" s="265"/>
      <c r="E33" s="1166"/>
      <c r="F33" s="1167"/>
    </row>
    <row r="34" spans="1:6" s="244" customFormat="1" outlineLevel="1">
      <c r="A34" s="273" t="s">
        <v>897</v>
      </c>
      <c r="B34" s="274" t="s">
        <v>587</v>
      </c>
      <c r="C34" s="275" t="s">
        <v>489</v>
      </c>
      <c r="D34" s="276">
        <v>25</v>
      </c>
      <c r="E34" s="972"/>
      <c r="F34" s="255" t="str">
        <f>IF(N(E34),ROUND(E34*D34,2),"")</f>
        <v/>
      </c>
    </row>
    <row r="35" spans="1:6" s="244" customFormat="1" ht="76.5" outlineLevel="1">
      <c r="A35" s="269"/>
      <c r="B35" s="270" t="s">
        <v>1003</v>
      </c>
      <c r="C35" s="271"/>
      <c r="D35" s="272"/>
      <c r="E35" s="1162"/>
      <c r="F35" s="1163"/>
    </row>
    <row r="36" spans="1:6" s="244" customFormat="1" ht="25.5" outlineLevel="1">
      <c r="A36" s="277"/>
      <c r="B36" s="920" t="s">
        <v>579</v>
      </c>
      <c r="C36" s="279"/>
      <c r="D36" s="280"/>
      <c r="E36" s="1164"/>
      <c r="F36" s="1165"/>
    </row>
    <row r="37" spans="1:6" s="244" customFormat="1" outlineLevel="1">
      <c r="A37" s="266"/>
      <c r="B37" s="267"/>
      <c r="C37" s="268"/>
      <c r="D37" s="265"/>
      <c r="E37" s="1166"/>
      <c r="F37" s="1167"/>
    </row>
    <row r="38" spans="1:6" s="244" customFormat="1" outlineLevel="1">
      <c r="A38" s="273" t="s">
        <v>898</v>
      </c>
      <c r="B38" s="274" t="s">
        <v>1174</v>
      </c>
      <c r="C38" s="275" t="s">
        <v>1063</v>
      </c>
      <c r="D38" s="276">
        <v>190</v>
      </c>
      <c r="E38" s="972"/>
      <c r="F38" s="255" t="str">
        <f>IF(N(E38),ROUND(E38*D38,2),"")</f>
        <v/>
      </c>
    </row>
    <row r="39" spans="1:6" s="244" customFormat="1" ht="38.25" outlineLevel="1">
      <c r="A39" s="269"/>
      <c r="B39" s="270" t="s">
        <v>1175</v>
      </c>
      <c r="C39" s="271"/>
      <c r="D39" s="272"/>
      <c r="E39" s="1162"/>
      <c r="F39" s="1163"/>
    </row>
    <row r="40" spans="1:6" s="244" customFormat="1" outlineLevel="1">
      <c r="A40" s="277"/>
      <c r="B40" s="920" t="s">
        <v>1176</v>
      </c>
      <c r="C40" s="279"/>
      <c r="D40" s="280"/>
      <c r="E40" s="1164"/>
      <c r="F40" s="1165"/>
    </row>
    <row r="41" spans="1:6" s="244" customFormat="1" outlineLevel="1">
      <c r="A41" s="269"/>
      <c r="B41" s="270"/>
      <c r="C41" s="271"/>
      <c r="D41" s="272"/>
      <c r="E41" s="1162"/>
      <c r="F41" s="1163"/>
    </row>
    <row r="42" spans="1:6" s="244" customFormat="1" outlineLevel="1">
      <c r="A42" s="266" t="s">
        <v>899</v>
      </c>
      <c r="B42" s="267" t="s">
        <v>283</v>
      </c>
      <c r="C42" s="268"/>
      <c r="D42" s="265"/>
      <c r="E42" s="1166"/>
      <c r="F42" s="1167"/>
    </row>
    <row r="43" spans="1:6" s="244" customFormat="1" outlineLevel="1">
      <c r="A43" s="266"/>
      <c r="B43" s="267"/>
      <c r="C43" s="268"/>
      <c r="D43" s="265"/>
      <c r="E43" s="1166"/>
      <c r="F43" s="1167"/>
    </row>
    <row r="44" spans="1:6" s="244" customFormat="1" outlineLevel="1">
      <c r="A44" s="273" t="s">
        <v>910</v>
      </c>
      <c r="B44" s="274" t="s">
        <v>1177</v>
      </c>
      <c r="C44" s="275" t="s">
        <v>159</v>
      </c>
      <c r="D44" s="282">
        <v>1</v>
      </c>
      <c r="E44" s="973"/>
      <c r="F44" s="255" t="str">
        <f>IF(N(E44),ROUND(E44*D44,2),"")</f>
        <v/>
      </c>
    </row>
    <row r="45" spans="1:6" s="248" customFormat="1" ht="127.5" outlineLevel="1">
      <c r="A45" s="294"/>
      <c r="B45" s="295" t="s">
        <v>1547</v>
      </c>
      <c r="C45" s="296"/>
      <c r="D45" s="297"/>
      <c r="E45" s="1168"/>
      <c r="F45" s="1169"/>
    </row>
    <row r="46" spans="1:6" s="244" customFormat="1" outlineLevel="1">
      <c r="A46" s="286"/>
      <c r="B46" s="287" t="s">
        <v>386</v>
      </c>
      <c r="C46" s="288"/>
      <c r="D46" s="289"/>
      <c r="E46" s="1170"/>
      <c r="F46" s="1171"/>
    </row>
    <row r="47" spans="1:6" s="244" customFormat="1" outlineLevel="1">
      <c r="A47" s="269"/>
      <c r="B47" s="270"/>
      <c r="C47" s="271"/>
      <c r="D47" s="272"/>
      <c r="E47" s="1162"/>
      <c r="F47" s="1163"/>
    </row>
    <row r="48" spans="1:6" s="244" customFormat="1" ht="25.5" outlineLevel="1">
      <c r="A48" s="273" t="s">
        <v>1000</v>
      </c>
      <c r="B48" s="298" t="s">
        <v>1548</v>
      </c>
      <c r="C48" s="275" t="s">
        <v>491</v>
      </c>
      <c r="D48" s="282">
        <v>1</v>
      </c>
      <c r="E48" s="973"/>
      <c r="F48" s="255" t="str">
        <f>IF(N(E48),ROUND(E48*D48,2),"")</f>
        <v/>
      </c>
    </row>
    <row r="49" spans="1:6" s="244" customFormat="1" ht="25.5" outlineLevel="1">
      <c r="A49" s="283"/>
      <c r="B49" s="3" t="s">
        <v>1549</v>
      </c>
      <c r="C49" s="284"/>
      <c r="D49" s="285"/>
      <c r="E49" s="1172"/>
      <c r="F49" s="1173"/>
    </row>
    <row r="50" spans="1:6" s="244" customFormat="1" ht="51" outlineLevel="1">
      <c r="A50" s="283"/>
      <c r="B50" s="27" t="s">
        <v>1550</v>
      </c>
      <c r="C50" s="284"/>
      <c r="D50" s="285"/>
      <c r="E50" s="1172"/>
      <c r="F50" s="1173"/>
    </row>
    <row r="51" spans="1:6" s="244" customFormat="1" outlineLevel="1">
      <c r="A51" s="286"/>
      <c r="B51" s="287" t="s">
        <v>1178</v>
      </c>
      <c r="C51" s="288"/>
      <c r="D51" s="289"/>
      <c r="E51" s="1170"/>
      <c r="F51" s="1171"/>
    </row>
    <row r="52" spans="1:6" s="244" customFormat="1" outlineLevel="1">
      <c r="A52" s="269"/>
      <c r="B52" s="270"/>
      <c r="C52" s="271"/>
      <c r="D52" s="272"/>
      <c r="E52" s="1162"/>
      <c r="F52" s="1163"/>
    </row>
    <row r="53" spans="1:6" s="244" customFormat="1" ht="25.5" outlineLevel="1">
      <c r="A53" s="273" t="s">
        <v>1071</v>
      </c>
      <c r="B53" s="298" t="s">
        <v>1551</v>
      </c>
      <c r="C53" s="275" t="s">
        <v>491</v>
      </c>
      <c r="D53" s="282">
        <v>1</v>
      </c>
      <c r="E53" s="973"/>
      <c r="F53" s="255" t="str">
        <f>IF(N(E53),ROUND(E53*D53,2),"")</f>
        <v/>
      </c>
    </row>
    <row r="54" spans="1:6" s="244" customFormat="1" ht="25.5" outlineLevel="1">
      <c r="A54" s="283"/>
      <c r="B54" s="3" t="s">
        <v>1549</v>
      </c>
      <c r="C54" s="284"/>
      <c r="D54" s="285"/>
      <c r="E54" s="1172"/>
      <c r="F54" s="1173"/>
    </row>
    <row r="55" spans="1:6" s="244" customFormat="1" ht="51" outlineLevel="1">
      <c r="A55" s="283"/>
      <c r="B55" s="27" t="s">
        <v>1550</v>
      </c>
      <c r="C55" s="284"/>
      <c r="D55" s="285"/>
      <c r="E55" s="1172"/>
      <c r="F55" s="1173"/>
    </row>
    <row r="56" spans="1:6" s="244" customFormat="1" outlineLevel="1">
      <c r="A56" s="286"/>
      <c r="B56" s="287" t="s">
        <v>1178</v>
      </c>
      <c r="C56" s="288"/>
      <c r="D56" s="289"/>
      <c r="E56" s="1170"/>
      <c r="F56" s="1171"/>
    </row>
    <row r="57" spans="1:6" s="244" customFormat="1" outlineLevel="1">
      <c r="A57" s="269"/>
      <c r="B57" s="270"/>
      <c r="C57" s="271"/>
      <c r="D57" s="272"/>
      <c r="E57" s="1162"/>
      <c r="F57" s="1163"/>
    </row>
    <row r="58" spans="1:6" s="244" customFormat="1" ht="38.25" outlineLevel="1">
      <c r="A58" s="273" t="s">
        <v>165</v>
      </c>
      <c r="B58" s="298" t="s">
        <v>1553</v>
      </c>
      <c r="C58" s="275" t="s">
        <v>491</v>
      </c>
      <c r="D58" s="282">
        <v>1</v>
      </c>
      <c r="E58" s="973"/>
      <c r="F58" s="255" t="str">
        <f>IF(N(E58),ROUND(E58*D58,2),"")</f>
        <v/>
      </c>
    </row>
    <row r="59" spans="1:6" s="244" customFormat="1" ht="25.5" outlineLevel="1">
      <c r="A59" s="283"/>
      <c r="B59" s="3" t="s">
        <v>1552</v>
      </c>
      <c r="C59" s="284"/>
      <c r="D59" s="285"/>
      <c r="E59" s="1172"/>
      <c r="F59" s="1173"/>
    </row>
    <row r="60" spans="1:6" s="244" customFormat="1" ht="51" outlineLevel="1">
      <c r="A60" s="283"/>
      <c r="B60" s="27" t="s">
        <v>1550</v>
      </c>
      <c r="C60" s="284"/>
      <c r="D60" s="285"/>
      <c r="E60" s="1172"/>
      <c r="F60" s="1173"/>
    </row>
    <row r="61" spans="1:6" s="244" customFormat="1" outlineLevel="1">
      <c r="A61" s="286"/>
      <c r="B61" s="287" t="s">
        <v>1179</v>
      </c>
      <c r="C61" s="288"/>
      <c r="D61" s="289"/>
      <c r="E61" s="1170"/>
      <c r="F61" s="1171"/>
    </row>
    <row r="62" spans="1:6" s="244" customFormat="1" outlineLevel="1">
      <c r="A62" s="269"/>
      <c r="B62" s="270"/>
      <c r="C62" s="271"/>
      <c r="D62" s="272"/>
      <c r="E62" s="1162"/>
      <c r="F62" s="1163"/>
    </row>
    <row r="63" spans="1:6" s="244" customFormat="1" ht="25.5" outlineLevel="1">
      <c r="A63" s="273" t="s">
        <v>166</v>
      </c>
      <c r="B63" s="274" t="s">
        <v>1554</v>
      </c>
      <c r="C63" s="275" t="s">
        <v>491</v>
      </c>
      <c r="D63" s="282">
        <v>2</v>
      </c>
      <c r="E63" s="973"/>
      <c r="F63" s="255" t="str">
        <f>IF(N(E63),ROUND(E63*D63,2),"")</f>
        <v/>
      </c>
    </row>
    <row r="64" spans="1:6" s="244" customFormat="1" ht="63.75" outlineLevel="1">
      <c r="A64" s="283"/>
      <c r="B64" s="27" t="s">
        <v>1555</v>
      </c>
      <c r="C64" s="284"/>
      <c r="D64" s="285"/>
      <c r="E64" s="1172"/>
      <c r="F64" s="1173" t="str">
        <f>IF(N(E64),ROUND(E64*D64,2),"")</f>
        <v/>
      </c>
    </row>
    <row r="65" spans="1:6" s="244" customFormat="1" outlineLevel="1">
      <c r="A65" s="286"/>
      <c r="B65" s="287" t="s">
        <v>1180</v>
      </c>
      <c r="C65" s="288"/>
      <c r="D65" s="289"/>
      <c r="E65" s="1170"/>
      <c r="F65" s="1171"/>
    </row>
    <row r="66" spans="1:6" s="244" customFormat="1" outlineLevel="1">
      <c r="A66" s="266"/>
      <c r="B66" s="267"/>
      <c r="C66" s="268"/>
      <c r="D66" s="265"/>
      <c r="E66" s="1166"/>
      <c r="F66" s="1167"/>
    </row>
    <row r="67" spans="1:6" s="244" customFormat="1" outlineLevel="1">
      <c r="A67" s="273" t="s">
        <v>1181</v>
      </c>
      <c r="B67" s="274" t="s">
        <v>1194</v>
      </c>
      <c r="C67" s="275"/>
      <c r="D67" s="282"/>
      <c r="E67" s="1174"/>
      <c r="F67" s="1175"/>
    </row>
    <row r="68" spans="1:6" s="244" customFormat="1" ht="25.5" outlineLevel="1">
      <c r="A68" s="283"/>
      <c r="B68" s="3" t="s">
        <v>1552</v>
      </c>
      <c r="C68" s="284"/>
      <c r="D68" s="285"/>
      <c r="E68" s="1172"/>
      <c r="F68" s="1173"/>
    </row>
    <row r="69" spans="1:6" s="244" customFormat="1" ht="51" outlineLevel="1">
      <c r="A69" s="283"/>
      <c r="B69" s="27" t="s">
        <v>1550</v>
      </c>
      <c r="C69" s="284"/>
      <c r="D69" s="285"/>
      <c r="E69" s="1172"/>
      <c r="F69" s="1173"/>
    </row>
    <row r="70" spans="1:6" s="244" customFormat="1" outlineLevel="1">
      <c r="A70" s="286"/>
      <c r="B70" s="287" t="s">
        <v>1182</v>
      </c>
      <c r="C70" s="288"/>
      <c r="D70" s="289"/>
      <c r="E70" s="1170"/>
      <c r="F70" s="1171"/>
    </row>
    <row r="71" spans="1:6" s="244" customFormat="1" outlineLevel="1">
      <c r="A71" s="290" t="s">
        <v>1556</v>
      </c>
      <c r="B71" s="4" t="s">
        <v>1187</v>
      </c>
      <c r="C71" s="292" t="s">
        <v>491</v>
      </c>
      <c r="D71" s="293">
        <v>1</v>
      </c>
      <c r="E71" s="973"/>
      <c r="F71" s="255" t="str">
        <f>IF(N(E71),ROUND(E71*D71,2),"")</f>
        <v/>
      </c>
    </row>
    <row r="72" spans="1:6" s="244" customFormat="1" outlineLevel="1">
      <c r="A72" s="290" t="s">
        <v>1557</v>
      </c>
      <c r="B72" s="4" t="s">
        <v>1188</v>
      </c>
      <c r="C72" s="292" t="s">
        <v>491</v>
      </c>
      <c r="D72" s="293">
        <v>2</v>
      </c>
      <c r="E72" s="973"/>
      <c r="F72" s="255" t="str">
        <f>IF(N(E72),ROUND(E72*D72,2),"")</f>
        <v/>
      </c>
    </row>
    <row r="73" spans="1:6" s="244" customFormat="1" outlineLevel="1">
      <c r="A73" s="266"/>
      <c r="B73" s="267"/>
      <c r="C73" s="268"/>
      <c r="D73" s="265"/>
      <c r="E73" s="1166"/>
      <c r="F73" s="1167"/>
    </row>
    <row r="74" spans="1:6" s="244" customFormat="1" ht="25.5" outlineLevel="1">
      <c r="A74" s="273" t="s">
        <v>1183</v>
      </c>
      <c r="B74" s="274" t="s">
        <v>1558</v>
      </c>
      <c r="C74" s="275" t="s">
        <v>491</v>
      </c>
      <c r="D74" s="282">
        <v>2</v>
      </c>
      <c r="E74" s="973"/>
      <c r="F74" s="255" t="str">
        <f>IF(N(E74),ROUND(E74*D74,2),"")</f>
        <v/>
      </c>
    </row>
    <row r="75" spans="1:6" s="244" customFormat="1" ht="42" customHeight="1" outlineLevel="1">
      <c r="A75" s="283"/>
      <c r="B75" s="27" t="s">
        <v>1559</v>
      </c>
      <c r="C75" s="284"/>
      <c r="D75" s="285"/>
      <c r="E75" s="1172"/>
      <c r="F75" s="1173"/>
    </row>
    <row r="76" spans="1:6" s="244" customFormat="1" outlineLevel="1">
      <c r="A76" s="286"/>
      <c r="B76" s="287" t="s">
        <v>1184</v>
      </c>
      <c r="C76" s="288"/>
      <c r="D76" s="289"/>
      <c r="E76" s="1170"/>
      <c r="F76" s="1171"/>
    </row>
    <row r="77" spans="1:6" s="244" customFormat="1" outlineLevel="1">
      <c r="A77" s="269"/>
      <c r="B77" s="270"/>
      <c r="C77" s="271"/>
      <c r="D77" s="272"/>
      <c r="E77" s="1162"/>
      <c r="F77" s="1163"/>
    </row>
    <row r="78" spans="1:6" s="244" customFormat="1" ht="25.5" outlineLevel="1">
      <c r="A78" s="273" t="s">
        <v>1185</v>
      </c>
      <c r="B78" s="298" t="s">
        <v>1560</v>
      </c>
      <c r="C78" s="275" t="s">
        <v>491</v>
      </c>
      <c r="D78" s="282">
        <v>1</v>
      </c>
      <c r="E78" s="973"/>
      <c r="F78" s="255" t="str">
        <f>IF(N(E78),ROUND(E78*D78,2),"")</f>
        <v/>
      </c>
    </row>
    <row r="79" spans="1:6" s="244" customFormat="1" ht="42" customHeight="1" outlineLevel="1">
      <c r="A79" s="283"/>
      <c r="B79" s="27" t="s">
        <v>1559</v>
      </c>
      <c r="C79" s="284"/>
      <c r="D79" s="285"/>
      <c r="E79" s="1172"/>
      <c r="F79" s="1173"/>
    </row>
    <row r="80" spans="1:6" s="244" customFormat="1" outlineLevel="1">
      <c r="A80" s="286"/>
      <c r="B80" s="287" t="s">
        <v>1186</v>
      </c>
      <c r="C80" s="288"/>
      <c r="D80" s="289"/>
      <c r="E80" s="1170"/>
      <c r="F80" s="1171"/>
    </row>
    <row r="81" spans="1:9" s="244" customFormat="1" outlineLevel="1">
      <c r="A81" s="269"/>
      <c r="B81" s="270"/>
      <c r="C81" s="271"/>
      <c r="D81" s="272"/>
      <c r="E81" s="1162"/>
      <c r="F81" s="1163"/>
    </row>
    <row r="82" spans="1:9" s="244" customFormat="1" ht="25.5" outlineLevel="1">
      <c r="A82" s="273" t="s">
        <v>1193</v>
      </c>
      <c r="B82" s="299" t="s">
        <v>1189</v>
      </c>
      <c r="C82" s="275"/>
      <c r="D82" s="282"/>
      <c r="E82" s="1174"/>
      <c r="F82" s="1175"/>
    </row>
    <row r="83" spans="1:9" s="244" customFormat="1" ht="38.25" outlineLevel="1">
      <c r="A83" s="283"/>
      <c r="B83" s="3" t="s">
        <v>1190</v>
      </c>
      <c r="C83" s="284"/>
      <c r="D83" s="285"/>
      <c r="E83" s="1172"/>
      <c r="F83" s="1173"/>
    </row>
    <row r="84" spans="1:9" s="244" customFormat="1" ht="38.25" outlineLevel="1">
      <c r="A84" s="283"/>
      <c r="B84" s="300" t="s">
        <v>1563</v>
      </c>
      <c r="C84" s="284"/>
      <c r="D84" s="285"/>
      <c r="E84" s="1172"/>
      <c r="F84" s="1173"/>
    </row>
    <row r="85" spans="1:9" s="244" customFormat="1" outlineLevel="1">
      <c r="A85" s="286"/>
      <c r="B85" s="301" t="s">
        <v>162</v>
      </c>
      <c r="C85" s="288"/>
      <c r="D85" s="289"/>
      <c r="E85" s="1170"/>
      <c r="F85" s="1171"/>
    </row>
    <row r="86" spans="1:9" s="244" customFormat="1" outlineLevel="1">
      <c r="A86" s="290" t="s">
        <v>1561</v>
      </c>
      <c r="B86" s="4" t="s">
        <v>1191</v>
      </c>
      <c r="C86" s="275" t="s">
        <v>491</v>
      </c>
      <c r="D86" s="282">
        <v>1</v>
      </c>
      <c r="E86" s="973"/>
      <c r="F86" s="255" t="str">
        <f>IF(N(E86),ROUND(E86*D86,2),"")</f>
        <v/>
      </c>
    </row>
    <row r="87" spans="1:9" s="244" customFormat="1" ht="25.5" outlineLevel="1">
      <c r="A87" s="290" t="s">
        <v>1562</v>
      </c>
      <c r="B87" s="4" t="s">
        <v>1192</v>
      </c>
      <c r="C87" s="268" t="s">
        <v>491</v>
      </c>
      <c r="D87" s="293">
        <v>1</v>
      </c>
      <c r="E87" s="974"/>
      <c r="F87" s="264" t="str">
        <f>IF(N(E87),ROUND(E87*D87,2),"")</f>
        <v/>
      </c>
    </row>
    <row r="88" spans="1:9" s="42" customFormat="1" ht="13.5" thickBot="1">
      <c r="A88" s="37"/>
      <c r="B88" s="38"/>
      <c r="C88" s="39"/>
      <c r="D88" s="40"/>
      <c r="E88" s="1176"/>
      <c r="F88" s="1177"/>
      <c r="G88" s="13"/>
      <c r="H88" s="41"/>
      <c r="I88" s="41"/>
    </row>
    <row r="89" spans="1:9" s="46" customFormat="1" ht="20.100000000000001" customHeight="1" thickBot="1">
      <c r="A89" s="891"/>
      <c r="B89" s="892" t="s">
        <v>571</v>
      </c>
      <c r="C89" s="893"/>
      <c r="D89" s="893"/>
      <c r="E89" s="1178"/>
      <c r="F89" s="1179">
        <f>SUM(F7:F87)</f>
        <v>0</v>
      </c>
      <c r="G89" s="45"/>
      <c r="H89" s="45"/>
    </row>
    <row r="90" spans="1:9">
      <c r="A90" s="47"/>
      <c r="B90" s="48"/>
      <c r="C90" s="49"/>
      <c r="D90" s="49"/>
      <c r="E90" s="1156"/>
      <c r="F90" s="1157"/>
      <c r="G90" s="50"/>
      <c r="H90" s="50"/>
      <c r="I90" s="50"/>
    </row>
    <row r="91" spans="1:9" s="46" customFormat="1" ht="20.100000000000001" customHeight="1">
      <c r="A91" s="79" t="s">
        <v>488</v>
      </c>
      <c r="B91" s="80" t="s">
        <v>557</v>
      </c>
      <c r="C91" s="81"/>
      <c r="D91" s="82"/>
      <c r="E91" s="1158"/>
      <c r="F91" s="1159"/>
      <c r="G91" s="45"/>
      <c r="H91" s="45"/>
    </row>
    <row r="92" spans="1:9" s="87" customFormat="1">
      <c r="A92" s="83"/>
      <c r="B92" s="84"/>
      <c r="C92" s="85"/>
      <c r="D92" s="86"/>
      <c r="E92" s="1160"/>
      <c r="F92" s="1161"/>
      <c r="G92" s="25"/>
      <c r="H92" s="25"/>
    </row>
    <row r="93" spans="1:9" s="42" customFormat="1" outlineLevel="1">
      <c r="A93" s="252" t="s">
        <v>490</v>
      </c>
      <c r="B93" s="253" t="s">
        <v>1033</v>
      </c>
      <c r="C93" s="254" t="s">
        <v>486</v>
      </c>
      <c r="D93" s="255">
        <v>1430</v>
      </c>
      <c r="E93" s="972"/>
      <c r="F93" s="1180" t="str">
        <f>IF(N(E93),ROUND(E93*D93,2),"")</f>
        <v/>
      </c>
    </row>
    <row r="94" spans="1:9" s="42" customFormat="1" outlineLevel="1">
      <c r="A94" s="256"/>
      <c r="B94" s="6" t="s">
        <v>512</v>
      </c>
      <c r="C94" s="257"/>
      <c r="D94" s="258"/>
      <c r="E94" s="1005"/>
      <c r="F94" s="1005"/>
    </row>
    <row r="95" spans="1:9" s="42" customFormat="1" ht="38.25" outlineLevel="1">
      <c r="A95" s="256"/>
      <c r="B95" s="6" t="s">
        <v>285</v>
      </c>
      <c r="C95" s="257"/>
      <c r="D95" s="258"/>
      <c r="E95" s="1005"/>
      <c r="F95" s="1005"/>
    </row>
    <row r="96" spans="1:9" s="244" customFormat="1" ht="25.5" outlineLevel="1">
      <c r="A96" s="277"/>
      <c r="B96" s="920" t="s">
        <v>1034</v>
      </c>
      <c r="C96" s="279"/>
      <c r="D96" s="280"/>
      <c r="E96" s="1164"/>
      <c r="F96" s="1165"/>
    </row>
    <row r="97" spans="1:6" s="244" customFormat="1" outlineLevel="1">
      <c r="A97" s="266"/>
      <c r="B97" s="267"/>
      <c r="C97" s="268"/>
      <c r="D97" s="265"/>
      <c r="E97" s="1166"/>
      <c r="F97" s="1167"/>
    </row>
    <row r="98" spans="1:6" s="42" customFormat="1" outlineLevel="1">
      <c r="A98" s="252" t="s">
        <v>492</v>
      </c>
      <c r="B98" s="253" t="s">
        <v>497</v>
      </c>
      <c r="C98" s="302"/>
      <c r="D98" s="303"/>
      <c r="E98" s="1181"/>
      <c r="F98" s="1181"/>
    </row>
    <row r="99" spans="1:6" s="42" customFormat="1" outlineLevel="1">
      <c r="A99" s="256"/>
      <c r="B99" s="6" t="s">
        <v>511</v>
      </c>
      <c r="C99" s="257"/>
      <c r="D99" s="258"/>
      <c r="E99" s="1005"/>
      <c r="F99" s="1005"/>
    </row>
    <row r="100" spans="1:6" s="42" customFormat="1" ht="63.75" outlineLevel="1">
      <c r="A100" s="256"/>
      <c r="B100" s="304" t="s">
        <v>558</v>
      </c>
      <c r="C100" s="257"/>
      <c r="D100" s="258"/>
      <c r="E100" s="1005"/>
      <c r="F100" s="1005"/>
    </row>
    <row r="101" spans="1:6" s="42" customFormat="1" outlineLevel="1">
      <c r="A101" s="259"/>
      <c r="B101" s="26" t="s">
        <v>559</v>
      </c>
      <c r="C101" s="260"/>
      <c r="D101" s="261"/>
      <c r="E101" s="1006"/>
      <c r="F101" s="1006"/>
    </row>
    <row r="102" spans="1:6" s="42" customFormat="1" ht="25.5" outlineLevel="1">
      <c r="A102" s="262" t="s">
        <v>483</v>
      </c>
      <c r="B102" s="5" t="s">
        <v>2158</v>
      </c>
      <c r="C102" s="263" t="s">
        <v>486</v>
      </c>
      <c r="D102" s="264">
        <v>702.5</v>
      </c>
      <c r="E102" s="974"/>
      <c r="F102" s="264" t="str">
        <f t="shared" ref="F102:F104" si="0">IF(N(E102),ROUND(E102*D102,2),"")</f>
        <v/>
      </c>
    </row>
    <row r="103" spans="1:6" s="42" customFormat="1" ht="25.5" outlineLevel="1">
      <c r="A103" s="262" t="s">
        <v>484</v>
      </c>
      <c r="B103" s="5" t="s">
        <v>1566</v>
      </c>
      <c r="C103" s="263" t="s">
        <v>486</v>
      </c>
      <c r="D103" s="264">
        <v>5620</v>
      </c>
      <c r="E103" s="1059"/>
      <c r="F103" s="261" t="str">
        <f t="shared" si="0"/>
        <v/>
      </c>
    </row>
    <row r="104" spans="1:6" s="42" customFormat="1" ht="25.5" outlineLevel="1">
      <c r="A104" s="262" t="s">
        <v>575</v>
      </c>
      <c r="B104" s="5" t="s">
        <v>2159</v>
      </c>
      <c r="C104" s="263" t="s">
        <v>486</v>
      </c>
      <c r="D104" s="264">
        <v>702.5</v>
      </c>
      <c r="E104" s="1059"/>
      <c r="F104" s="261" t="str">
        <f t="shared" si="0"/>
        <v/>
      </c>
    </row>
    <row r="105" spans="1:6" s="42" customFormat="1" outlineLevel="1">
      <c r="A105" s="259"/>
      <c r="B105" s="26"/>
      <c r="C105" s="260"/>
      <c r="D105" s="261"/>
      <c r="E105" s="1006"/>
      <c r="F105" s="1006"/>
    </row>
    <row r="106" spans="1:6" s="42" customFormat="1" outlineLevel="1">
      <c r="A106" s="252" t="s">
        <v>493</v>
      </c>
      <c r="B106" s="253" t="s">
        <v>510</v>
      </c>
      <c r="C106" s="254"/>
      <c r="D106" s="255"/>
      <c r="E106" s="1004"/>
      <c r="F106" s="1004"/>
    </row>
    <row r="107" spans="1:6" s="42" customFormat="1" outlineLevel="1">
      <c r="A107" s="256"/>
      <c r="B107" s="6" t="s">
        <v>509</v>
      </c>
      <c r="C107" s="257"/>
      <c r="D107" s="258"/>
      <c r="E107" s="1005"/>
      <c r="F107" s="1005"/>
    </row>
    <row r="108" spans="1:6" s="42" customFormat="1" ht="38.25" outlineLevel="1">
      <c r="A108" s="256"/>
      <c r="B108" s="6" t="s">
        <v>591</v>
      </c>
      <c r="C108" s="257"/>
      <c r="D108" s="258"/>
      <c r="E108" s="1005"/>
      <c r="F108" s="1005"/>
    </row>
    <row r="109" spans="1:6" s="42" customFormat="1" outlineLevel="1">
      <c r="A109" s="259"/>
      <c r="B109" s="26" t="s">
        <v>560</v>
      </c>
      <c r="C109" s="260"/>
      <c r="D109" s="261"/>
      <c r="E109" s="1006"/>
      <c r="F109" s="1006"/>
    </row>
    <row r="110" spans="1:6" s="42" customFormat="1" ht="25.5" outlineLevel="1">
      <c r="A110" s="262" t="s">
        <v>498</v>
      </c>
      <c r="B110" s="5" t="s">
        <v>894</v>
      </c>
      <c r="C110" s="263" t="s">
        <v>486</v>
      </c>
      <c r="D110" s="264">
        <v>2705</v>
      </c>
      <c r="E110" s="975"/>
      <c r="F110" s="264" t="str">
        <f>IF(N(E110),ROUND(E110*D110,2),"")</f>
        <v/>
      </c>
    </row>
    <row r="111" spans="1:6" s="42" customFormat="1" outlineLevel="1">
      <c r="A111" s="256"/>
      <c r="B111" s="6"/>
      <c r="C111" s="257"/>
      <c r="D111" s="258"/>
      <c r="E111" s="1005"/>
      <c r="F111" s="1005"/>
    </row>
    <row r="112" spans="1:6" outlineLevel="1">
      <c r="A112" s="252" t="s">
        <v>901</v>
      </c>
      <c r="B112" s="253" t="s">
        <v>561</v>
      </c>
      <c r="C112" s="254"/>
      <c r="D112" s="255"/>
      <c r="E112" s="1004"/>
      <c r="F112" s="1004"/>
    </row>
    <row r="113" spans="1:6" outlineLevel="1">
      <c r="A113" s="259"/>
      <c r="B113" s="26" t="s">
        <v>508</v>
      </c>
      <c r="C113" s="260"/>
      <c r="D113" s="261"/>
      <c r="E113" s="1006"/>
      <c r="F113" s="1006"/>
    </row>
    <row r="114" spans="1:6" outlineLevel="1">
      <c r="A114" s="256"/>
      <c r="B114" s="6"/>
      <c r="C114" s="257"/>
      <c r="D114" s="258"/>
      <c r="E114" s="1005"/>
      <c r="F114" s="1005"/>
    </row>
    <row r="115" spans="1:6" outlineLevel="1">
      <c r="A115" s="252" t="s">
        <v>500</v>
      </c>
      <c r="B115" s="253" t="s">
        <v>562</v>
      </c>
      <c r="C115" s="254" t="s">
        <v>489</v>
      </c>
      <c r="D115" s="255">
        <v>8640</v>
      </c>
      <c r="E115" s="972"/>
      <c r="F115" s="1180" t="str">
        <f>IF(N(E115),ROUND(E115*D115,2),"")</f>
        <v/>
      </c>
    </row>
    <row r="116" spans="1:6" outlineLevel="1">
      <c r="A116" s="256"/>
      <c r="B116" s="6" t="s">
        <v>507</v>
      </c>
      <c r="C116" s="257"/>
      <c r="D116" s="258"/>
      <c r="E116" s="1005"/>
      <c r="F116" s="1005"/>
    </row>
    <row r="117" spans="1:6" ht="38.25" outlineLevel="1">
      <c r="A117" s="256"/>
      <c r="B117" s="6" t="s">
        <v>563</v>
      </c>
      <c r="C117" s="257"/>
      <c r="D117" s="258"/>
      <c r="E117" s="1005"/>
      <c r="F117" s="1005"/>
    </row>
    <row r="118" spans="1:6" outlineLevel="1">
      <c r="A118" s="259"/>
      <c r="B118" s="26" t="s">
        <v>564</v>
      </c>
      <c r="C118" s="260"/>
      <c r="D118" s="261"/>
      <c r="E118" s="1006"/>
      <c r="F118" s="1006"/>
    </row>
    <row r="119" spans="1:6" outlineLevel="1">
      <c r="A119" s="256"/>
      <c r="B119" s="6"/>
      <c r="C119" s="257"/>
      <c r="D119" s="258"/>
      <c r="E119" s="1005"/>
      <c r="F119" s="1005"/>
    </row>
    <row r="120" spans="1:6" outlineLevel="1">
      <c r="A120" s="252" t="s">
        <v>588</v>
      </c>
      <c r="B120" s="253" t="s">
        <v>565</v>
      </c>
      <c r="C120" s="254"/>
      <c r="D120" s="255"/>
      <c r="E120" s="1004"/>
      <c r="F120" s="1004"/>
    </row>
    <row r="121" spans="1:6" outlineLevel="1">
      <c r="A121" s="256"/>
      <c r="B121" s="6" t="s">
        <v>506</v>
      </c>
      <c r="C121" s="257"/>
      <c r="D121" s="258"/>
      <c r="E121" s="1005"/>
      <c r="F121" s="1005"/>
    </row>
    <row r="122" spans="1:6" ht="25.5" outlineLevel="1">
      <c r="A122" s="256"/>
      <c r="B122" s="6" t="s">
        <v>505</v>
      </c>
      <c r="C122" s="257"/>
      <c r="D122" s="258"/>
      <c r="E122" s="1005"/>
      <c r="F122" s="1005"/>
    </row>
    <row r="123" spans="1:6" outlineLevel="1">
      <c r="A123" s="259"/>
      <c r="B123" s="26" t="s">
        <v>566</v>
      </c>
      <c r="C123" s="260"/>
      <c r="D123" s="261"/>
      <c r="E123" s="1006"/>
      <c r="F123" s="1006"/>
    </row>
    <row r="124" spans="1:6" ht="25.5" outlineLevel="1">
      <c r="A124" s="262" t="s">
        <v>501</v>
      </c>
      <c r="B124" s="5" t="s">
        <v>895</v>
      </c>
      <c r="C124" s="263" t="s">
        <v>489</v>
      </c>
      <c r="D124" s="264">
        <v>6540</v>
      </c>
      <c r="E124" s="975"/>
      <c r="F124" s="264" t="str">
        <f>IF(N(E124),ROUND(E124*D124,2),"")</f>
        <v/>
      </c>
    </row>
    <row r="125" spans="1:6" outlineLevel="1">
      <c r="A125" s="256"/>
      <c r="B125" s="6"/>
      <c r="C125" s="257"/>
      <c r="D125" s="1058"/>
      <c r="E125" s="1005"/>
      <c r="F125" s="1005"/>
    </row>
    <row r="126" spans="1:6" outlineLevel="1">
      <c r="A126" s="252" t="s">
        <v>494</v>
      </c>
      <c r="B126" s="274" t="s">
        <v>1195</v>
      </c>
      <c r="C126" s="275" t="s">
        <v>489</v>
      </c>
      <c r="D126" s="255">
        <v>425</v>
      </c>
      <c r="E126" s="972"/>
      <c r="F126" s="255" t="str">
        <f>IF(N(E126),ROUND(E126*D126,2),"")</f>
        <v/>
      </c>
    </row>
    <row r="127" spans="1:6" s="251" customFormat="1" outlineLevel="1">
      <c r="A127" s="928"/>
      <c r="B127" s="270" t="s">
        <v>1196</v>
      </c>
      <c r="C127" s="271"/>
      <c r="D127" s="258"/>
      <c r="E127" s="1005"/>
      <c r="F127" s="1005"/>
    </row>
    <row r="128" spans="1:6" s="251" customFormat="1" ht="38.25" outlineLevel="1">
      <c r="A128" s="928"/>
      <c r="B128" s="270" t="s">
        <v>1198</v>
      </c>
      <c r="C128" s="271"/>
      <c r="D128" s="258"/>
      <c r="E128" s="1005"/>
      <c r="F128" s="1005"/>
    </row>
    <row r="129" spans="1:9" s="251" customFormat="1" ht="25.5" outlineLevel="1">
      <c r="A129" s="929"/>
      <c r="B129" s="278" t="s">
        <v>1197</v>
      </c>
      <c r="C129" s="279"/>
      <c r="D129" s="261"/>
      <c r="E129" s="1006"/>
      <c r="F129" s="1006"/>
    </row>
    <row r="130" spans="1:9" outlineLevel="1">
      <c r="A130" s="256"/>
      <c r="B130" s="6"/>
      <c r="C130" s="257"/>
      <c r="D130" s="264"/>
      <c r="E130" s="1005"/>
      <c r="F130" s="1005"/>
    </row>
    <row r="131" spans="1:9" outlineLevel="1">
      <c r="A131" s="252" t="s">
        <v>897</v>
      </c>
      <c r="B131" s="274" t="s">
        <v>919</v>
      </c>
      <c r="C131" s="254" t="s">
        <v>585</v>
      </c>
      <c r="D131" s="258">
        <v>730</v>
      </c>
      <c r="E131" s="972"/>
      <c r="F131" s="255" t="str">
        <f>IF(N(E131),ROUND(E131*D131,2),"")</f>
        <v/>
      </c>
    </row>
    <row r="132" spans="1:9" outlineLevel="1">
      <c r="A132" s="256"/>
      <c r="B132" s="270" t="s">
        <v>920</v>
      </c>
      <c r="C132" s="257"/>
      <c r="D132" s="258"/>
      <c r="E132" s="1005"/>
      <c r="F132" s="1005"/>
    </row>
    <row r="133" spans="1:9" ht="25.5" outlineLevel="1">
      <c r="A133" s="256"/>
      <c r="B133" s="270" t="s">
        <v>921</v>
      </c>
      <c r="C133" s="257"/>
      <c r="D133" s="258"/>
      <c r="E133" s="1005"/>
      <c r="F133" s="1005"/>
    </row>
    <row r="134" spans="1:9" outlineLevel="1">
      <c r="A134" s="259"/>
      <c r="B134" s="278" t="s">
        <v>922</v>
      </c>
      <c r="C134" s="260"/>
      <c r="D134" s="261"/>
      <c r="E134" s="1006"/>
      <c r="F134" s="1006"/>
    </row>
    <row r="135" spans="1:9" s="42" customFormat="1" ht="13.5" thickBot="1">
      <c r="A135" s="758"/>
      <c r="B135" s="894"/>
      <c r="C135" s="895"/>
      <c r="D135" s="896"/>
      <c r="E135" s="1182"/>
      <c r="F135" s="1177"/>
      <c r="G135" s="13"/>
      <c r="H135" s="41"/>
      <c r="I135" s="41"/>
    </row>
    <row r="136" spans="1:9" s="46" customFormat="1" ht="20.100000000000001" customHeight="1" thickBot="1">
      <c r="A136" s="976"/>
      <c r="B136" s="977" t="s">
        <v>572</v>
      </c>
      <c r="C136" s="978"/>
      <c r="D136" s="979"/>
      <c r="E136" s="1183"/>
      <c r="F136" s="1179">
        <f>SUM(F93:F134)</f>
        <v>0</v>
      </c>
      <c r="G136" s="45"/>
      <c r="H136" s="45"/>
    </row>
    <row r="137" spans="1:9">
      <c r="A137" s="47"/>
      <c r="B137" s="48"/>
      <c r="C137" s="49"/>
      <c r="D137" s="49"/>
      <c r="E137" s="1156"/>
      <c r="F137" s="1157"/>
      <c r="G137" s="50"/>
      <c r="H137" s="50"/>
      <c r="I137" s="50"/>
    </row>
    <row r="138" spans="1:9" s="46" customFormat="1" ht="20.100000000000001" customHeight="1">
      <c r="A138" s="79" t="s">
        <v>968</v>
      </c>
      <c r="B138" s="80" t="s">
        <v>567</v>
      </c>
      <c r="C138" s="81"/>
      <c r="D138" s="82"/>
      <c r="E138" s="1158"/>
      <c r="F138" s="1159"/>
      <c r="G138" s="45"/>
      <c r="H138" s="45"/>
    </row>
    <row r="139" spans="1:9" s="87" customFormat="1">
      <c r="A139" s="83"/>
      <c r="B139" s="84"/>
      <c r="C139" s="85"/>
      <c r="D139" s="86"/>
      <c r="E139" s="1160"/>
      <c r="F139" s="1161"/>
      <c r="G139" s="25"/>
      <c r="H139" s="25"/>
    </row>
    <row r="140" spans="1:9" s="42" customFormat="1" outlineLevel="1">
      <c r="A140" s="252" t="s">
        <v>490</v>
      </c>
      <c r="B140" s="253" t="s">
        <v>568</v>
      </c>
      <c r="C140" s="254"/>
      <c r="D140" s="255"/>
      <c r="E140" s="1004"/>
      <c r="F140" s="1004"/>
    </row>
    <row r="141" spans="1:9" s="42" customFormat="1" outlineLevel="1">
      <c r="A141" s="256"/>
      <c r="B141" s="6" t="s">
        <v>569</v>
      </c>
      <c r="C141" s="257"/>
      <c r="D141" s="258"/>
      <c r="E141" s="1005"/>
      <c r="F141" s="1005"/>
    </row>
    <row r="142" spans="1:9" s="42" customFormat="1" ht="51" outlineLevel="1">
      <c r="A142" s="256"/>
      <c r="B142" s="6" t="s">
        <v>892</v>
      </c>
      <c r="C142" s="257"/>
      <c r="D142" s="258"/>
      <c r="E142" s="1005"/>
      <c r="F142" s="1005"/>
    </row>
    <row r="143" spans="1:9" s="42" customFormat="1" ht="25.5" outlineLevel="1">
      <c r="A143" s="259"/>
      <c r="B143" s="26" t="s">
        <v>893</v>
      </c>
      <c r="C143" s="260"/>
      <c r="D143" s="261"/>
      <c r="E143" s="1006"/>
      <c r="F143" s="1006"/>
    </row>
    <row r="144" spans="1:9" s="42" customFormat="1" ht="14.25" outlineLevel="1">
      <c r="A144" s="262" t="s">
        <v>487</v>
      </c>
      <c r="B144" s="5" t="s">
        <v>1955</v>
      </c>
      <c r="C144" s="263" t="s">
        <v>486</v>
      </c>
      <c r="D144" s="264">
        <v>115</v>
      </c>
      <c r="E144" s="975"/>
      <c r="F144" s="264" t="str">
        <f t="shared" ref="F144:F145" si="1">IF(N(E144),ROUND(E144*D144,2),"")</f>
        <v/>
      </c>
    </row>
    <row r="145" spans="1:6" ht="14.25" outlineLevel="1">
      <c r="A145" s="613" t="s">
        <v>488</v>
      </c>
      <c r="B145" s="703" t="s">
        <v>1956</v>
      </c>
      <c r="C145" s="471" t="s">
        <v>486</v>
      </c>
      <c r="D145" s="472">
        <v>1733</v>
      </c>
      <c r="E145" s="975"/>
      <c r="F145" s="264" t="str">
        <f t="shared" si="1"/>
        <v/>
      </c>
    </row>
    <row r="146" spans="1:6" s="42" customFormat="1" outlineLevel="1">
      <c r="A146" s="259"/>
      <c r="B146" s="26"/>
      <c r="C146" s="260"/>
      <c r="D146" s="261"/>
      <c r="E146" s="1006"/>
      <c r="F146" s="1006"/>
    </row>
    <row r="147" spans="1:6" s="42" customFormat="1" outlineLevel="1">
      <c r="A147" s="252" t="s">
        <v>492</v>
      </c>
      <c r="B147" s="253" t="s">
        <v>476</v>
      </c>
      <c r="C147" s="254"/>
      <c r="D147" s="255"/>
      <c r="E147" s="1004"/>
      <c r="F147" s="1004"/>
    </row>
    <row r="148" spans="1:6" s="42" customFormat="1" outlineLevel="1">
      <c r="A148" s="256"/>
      <c r="B148" s="6" t="s">
        <v>504</v>
      </c>
      <c r="C148" s="257"/>
      <c r="D148" s="258"/>
      <c r="E148" s="1005"/>
      <c r="F148" s="1005"/>
    </row>
    <row r="149" spans="1:6" s="42" customFormat="1" ht="51" outlineLevel="1">
      <c r="A149" s="256"/>
      <c r="B149" s="6" t="s">
        <v>477</v>
      </c>
      <c r="C149" s="257"/>
      <c r="D149" s="258"/>
      <c r="E149" s="1005"/>
      <c r="F149" s="1005"/>
    </row>
    <row r="150" spans="1:6" s="42" customFormat="1" ht="14.25" outlineLevel="1">
      <c r="A150" s="259"/>
      <c r="B150" s="26" t="s">
        <v>482</v>
      </c>
      <c r="C150" s="260"/>
      <c r="D150" s="261"/>
      <c r="E150" s="1006"/>
      <c r="F150" s="1006"/>
    </row>
    <row r="151" spans="1:6" s="42" customFormat="1" ht="14.25" outlineLevel="1">
      <c r="A151" s="262" t="s">
        <v>483</v>
      </c>
      <c r="B151" s="5" t="s">
        <v>299</v>
      </c>
      <c r="C151" s="263" t="s">
        <v>521</v>
      </c>
      <c r="D151" s="264">
        <v>671</v>
      </c>
      <c r="E151" s="974"/>
      <c r="F151" s="264" t="str">
        <f>IF(N(E151),ROUND(E151*D151,2),"")</f>
        <v/>
      </c>
    </row>
    <row r="152" spans="1:6" s="42" customFormat="1" outlineLevel="1">
      <c r="A152" s="256"/>
      <c r="B152" s="6"/>
      <c r="C152" s="257"/>
      <c r="D152" s="258"/>
      <c r="E152" s="1005"/>
      <c r="F152" s="1005"/>
    </row>
    <row r="153" spans="1:6" s="42" customFormat="1" ht="25.5" outlineLevel="1">
      <c r="A153" s="252" t="s">
        <v>492</v>
      </c>
      <c r="B153" s="253" t="s">
        <v>904</v>
      </c>
      <c r="C153" s="254" t="s">
        <v>489</v>
      </c>
      <c r="D153" s="255">
        <v>671</v>
      </c>
      <c r="E153" s="973"/>
      <c r="F153" s="255" t="str">
        <f>IF(N(E153),ROUND(E153*D153,2),"")</f>
        <v/>
      </c>
    </row>
    <row r="154" spans="1:6" s="42" customFormat="1" outlineLevel="1">
      <c r="A154" s="256"/>
      <c r="B154" s="6" t="s">
        <v>902</v>
      </c>
      <c r="C154" s="257"/>
      <c r="D154" s="258"/>
      <c r="E154" s="1005"/>
      <c r="F154" s="1005"/>
    </row>
    <row r="155" spans="1:6" s="42" customFormat="1" ht="38.25" outlineLevel="1">
      <c r="A155" s="256"/>
      <c r="B155" s="6" t="s">
        <v>905</v>
      </c>
      <c r="C155" s="257"/>
      <c r="D155" s="258"/>
      <c r="E155" s="1005"/>
      <c r="F155" s="1005"/>
    </row>
    <row r="156" spans="1:6" s="42" customFormat="1" outlineLevel="1">
      <c r="A156" s="259"/>
      <c r="B156" s="26" t="s">
        <v>903</v>
      </c>
      <c r="C156" s="260"/>
      <c r="D156" s="261"/>
      <c r="E156" s="1006"/>
      <c r="F156" s="1006"/>
    </row>
    <row r="157" spans="1:6" s="42" customFormat="1" outlineLevel="1">
      <c r="A157" s="256"/>
      <c r="B157" s="6"/>
      <c r="C157" s="257"/>
      <c r="D157" s="258"/>
      <c r="E157" s="1005"/>
      <c r="F157" s="1005"/>
    </row>
    <row r="158" spans="1:6" s="42" customFormat="1" outlineLevel="1">
      <c r="A158" s="252" t="s">
        <v>493</v>
      </c>
      <c r="B158" s="253" t="s">
        <v>900</v>
      </c>
      <c r="C158" s="254"/>
      <c r="D158" s="255"/>
      <c r="E158" s="1004"/>
      <c r="F158" s="1004"/>
    </row>
    <row r="159" spans="1:6" s="42" customFormat="1" outlineLevel="1">
      <c r="A159" s="256"/>
      <c r="B159" s="6" t="s">
        <v>478</v>
      </c>
      <c r="C159" s="257"/>
      <c r="D159" s="258"/>
      <c r="E159" s="1005"/>
      <c r="F159" s="1005"/>
    </row>
    <row r="160" spans="1:6" s="42" customFormat="1" ht="25.5" outlineLevel="1">
      <c r="A160" s="256"/>
      <c r="B160" s="6" t="s">
        <v>906</v>
      </c>
      <c r="C160" s="257"/>
      <c r="D160" s="258"/>
      <c r="E160" s="1005"/>
      <c r="F160" s="1005"/>
    </row>
    <row r="161" spans="1:6" s="42" customFormat="1" outlineLevel="1">
      <c r="A161" s="256"/>
      <c r="B161" s="6" t="s">
        <v>552</v>
      </c>
      <c r="C161" s="257"/>
      <c r="D161" s="258"/>
      <c r="E161" s="1005"/>
      <c r="F161" s="1005"/>
    </row>
    <row r="162" spans="1:6" s="42" customFormat="1" outlineLevel="1">
      <c r="A162" s="262" t="s">
        <v>498</v>
      </c>
      <c r="B162" s="5" t="s">
        <v>286</v>
      </c>
      <c r="C162" s="263" t="s">
        <v>489</v>
      </c>
      <c r="D162" s="264">
        <v>2900</v>
      </c>
      <c r="E162" s="974"/>
      <c r="F162" s="264" t="str">
        <f>IF(N(E162),ROUND(E162*D162,2),"")</f>
        <v/>
      </c>
    </row>
    <row r="163" spans="1:6" s="42" customFormat="1" outlineLevel="1">
      <c r="A163" s="256"/>
      <c r="B163" s="6"/>
      <c r="C163" s="257"/>
      <c r="D163" s="258"/>
      <c r="E163" s="1005"/>
      <c r="F163" s="1005"/>
    </row>
    <row r="164" spans="1:6" s="42" customFormat="1" outlineLevel="1">
      <c r="A164" s="252" t="s">
        <v>901</v>
      </c>
      <c r="B164" s="253" t="s">
        <v>907</v>
      </c>
      <c r="C164" s="254" t="s">
        <v>489</v>
      </c>
      <c r="D164" s="255">
        <v>2900</v>
      </c>
      <c r="E164" s="973"/>
      <c r="F164" s="255" t="str">
        <f>IF(N(E164),ROUND(E164*D164,2),"")</f>
        <v/>
      </c>
    </row>
    <row r="165" spans="1:6" s="42" customFormat="1" outlineLevel="1">
      <c r="A165" s="256"/>
      <c r="B165" s="6" t="s">
        <v>908</v>
      </c>
      <c r="C165" s="257"/>
      <c r="D165" s="258"/>
      <c r="E165" s="1005"/>
      <c r="F165" s="1005"/>
    </row>
    <row r="166" spans="1:6" s="42" customFormat="1" ht="38.25" outlineLevel="1">
      <c r="A166" s="256"/>
      <c r="B166" s="6" t="s">
        <v>905</v>
      </c>
      <c r="C166" s="257"/>
      <c r="D166" s="258"/>
      <c r="E166" s="1005"/>
      <c r="F166" s="1005"/>
    </row>
    <row r="167" spans="1:6" s="42" customFormat="1" outlineLevel="1">
      <c r="A167" s="256"/>
      <c r="B167" s="6" t="s">
        <v>903</v>
      </c>
      <c r="C167" s="257"/>
      <c r="D167" s="258"/>
      <c r="E167" s="1005"/>
      <c r="F167" s="1005"/>
    </row>
    <row r="168" spans="1:6" s="42" customFormat="1" outlineLevel="1">
      <c r="A168" s="252"/>
      <c r="B168" s="253"/>
      <c r="C168" s="254"/>
      <c r="D168" s="305"/>
      <c r="E168" s="1004"/>
      <c r="F168" s="1004"/>
    </row>
    <row r="169" spans="1:6" s="42" customFormat="1" outlineLevel="1">
      <c r="A169" s="252" t="s">
        <v>588</v>
      </c>
      <c r="B169" s="253" t="s">
        <v>287</v>
      </c>
      <c r="C169" s="254"/>
      <c r="D169" s="255"/>
      <c r="E169" s="1004"/>
      <c r="F169" s="1004"/>
    </row>
    <row r="170" spans="1:6" s="42" customFormat="1" outlineLevel="1">
      <c r="A170" s="256"/>
      <c r="B170" s="6" t="s">
        <v>479</v>
      </c>
      <c r="C170" s="257"/>
      <c r="D170" s="258"/>
      <c r="E170" s="1005"/>
      <c r="F170" s="1005"/>
    </row>
    <row r="171" spans="1:6" s="42" customFormat="1" ht="25.5" outlineLevel="1">
      <c r="A171" s="256"/>
      <c r="B171" s="6" t="s">
        <v>906</v>
      </c>
      <c r="C171" s="257"/>
      <c r="D171" s="258"/>
      <c r="E171" s="1005"/>
      <c r="F171" s="1005"/>
    </row>
    <row r="172" spans="1:6" s="42" customFormat="1" outlineLevel="1">
      <c r="A172" s="259"/>
      <c r="B172" s="26" t="s">
        <v>552</v>
      </c>
      <c r="C172" s="260"/>
      <c r="D172" s="261"/>
      <c r="E172" s="1006"/>
      <c r="F172" s="1006"/>
    </row>
    <row r="173" spans="1:6" s="42" customFormat="1" outlineLevel="1">
      <c r="A173" s="262" t="s">
        <v>501</v>
      </c>
      <c r="B173" s="5" t="s">
        <v>2400</v>
      </c>
      <c r="C173" s="263" t="s">
        <v>489</v>
      </c>
      <c r="D173" s="264">
        <v>2900</v>
      </c>
      <c r="E173" s="975"/>
      <c r="F173" s="264" t="str">
        <f>IF(N(E173),ROUND(E173*D173,2),"")</f>
        <v/>
      </c>
    </row>
    <row r="174" spans="1:6" s="42" customFormat="1" outlineLevel="1">
      <c r="A174" s="256"/>
      <c r="B174" s="6"/>
      <c r="C174" s="257"/>
      <c r="D174" s="258"/>
      <c r="E174" s="1005"/>
      <c r="F174" s="1005"/>
    </row>
    <row r="175" spans="1:6" s="42" customFormat="1" outlineLevel="1">
      <c r="A175" s="252" t="s">
        <v>494</v>
      </c>
      <c r="B175" s="253" t="s">
        <v>288</v>
      </c>
      <c r="C175" s="254"/>
      <c r="D175" s="255"/>
      <c r="E175" s="1004"/>
      <c r="F175" s="1004"/>
    </row>
    <row r="176" spans="1:6" s="42" customFormat="1" ht="38.25" outlineLevel="1">
      <c r="A176" s="256"/>
      <c r="B176" s="6" t="s">
        <v>289</v>
      </c>
      <c r="C176" s="257"/>
      <c r="D176" s="258"/>
      <c r="E176" s="1005"/>
      <c r="F176" s="1005"/>
    </row>
    <row r="177" spans="1:6" s="42" customFormat="1" ht="38.25" outlineLevel="1">
      <c r="A177" s="256"/>
      <c r="B177" s="6" t="s">
        <v>290</v>
      </c>
      <c r="C177" s="257"/>
      <c r="D177" s="258"/>
      <c r="E177" s="1005"/>
      <c r="F177" s="1005"/>
    </row>
    <row r="178" spans="1:6" s="42" customFormat="1" outlineLevel="1">
      <c r="A178" s="259"/>
      <c r="B178" s="26" t="s">
        <v>552</v>
      </c>
      <c r="C178" s="260"/>
      <c r="D178" s="261"/>
      <c r="E178" s="1006"/>
      <c r="F178" s="1006"/>
    </row>
    <row r="179" spans="1:6" s="42" customFormat="1" outlineLevel="1">
      <c r="A179" s="262" t="s">
        <v>519</v>
      </c>
      <c r="B179" s="5" t="s">
        <v>300</v>
      </c>
      <c r="C179" s="263" t="s">
        <v>489</v>
      </c>
      <c r="D179" s="264">
        <v>340</v>
      </c>
      <c r="E179" s="974"/>
      <c r="F179" s="264" t="str">
        <f>IF(N(E179),ROUND(E179*D179,2),"")</f>
        <v/>
      </c>
    </row>
    <row r="180" spans="1:6" s="42" customFormat="1" outlineLevel="1">
      <c r="A180" s="262"/>
      <c r="B180" s="5"/>
      <c r="C180" s="263"/>
      <c r="D180" s="264"/>
      <c r="E180" s="1184"/>
      <c r="F180" s="1184"/>
    </row>
    <row r="181" spans="1:6" s="42" customFormat="1" outlineLevel="1">
      <c r="A181" s="252" t="s">
        <v>897</v>
      </c>
      <c r="B181" s="253" t="s">
        <v>912</v>
      </c>
      <c r="C181" s="254"/>
      <c r="D181" s="255"/>
      <c r="E181" s="1004"/>
      <c r="F181" s="1004"/>
    </row>
    <row r="182" spans="1:6" s="42" customFormat="1" outlineLevel="1">
      <c r="A182" s="256"/>
      <c r="B182" s="6" t="s">
        <v>913</v>
      </c>
      <c r="C182" s="257"/>
      <c r="D182" s="258"/>
      <c r="E182" s="1005"/>
      <c r="F182" s="1005"/>
    </row>
    <row r="183" spans="1:6" s="42" customFormat="1" ht="51" outlineLevel="1">
      <c r="A183" s="256"/>
      <c r="B183" s="6" t="s">
        <v>914</v>
      </c>
      <c r="C183" s="257"/>
      <c r="D183" s="258"/>
      <c r="E183" s="1005"/>
      <c r="F183" s="1005"/>
    </row>
    <row r="184" spans="1:6" s="42" customFormat="1" outlineLevel="1">
      <c r="A184" s="259"/>
      <c r="B184" s="26" t="s">
        <v>915</v>
      </c>
      <c r="C184" s="260"/>
      <c r="D184" s="261"/>
      <c r="E184" s="1006"/>
      <c r="F184" s="1006"/>
    </row>
    <row r="185" spans="1:6" s="42" customFormat="1" outlineLevel="1">
      <c r="A185" s="262" t="s">
        <v>520</v>
      </c>
      <c r="B185" s="5" t="s">
        <v>1201</v>
      </c>
      <c r="C185" s="263" t="s">
        <v>503</v>
      </c>
      <c r="D185" s="264">
        <v>562</v>
      </c>
      <c r="E185" s="974"/>
      <c r="F185" s="264" t="str">
        <f>IF(N(E185),ROUND(E185*D185,2),"")</f>
        <v/>
      </c>
    </row>
    <row r="186" spans="1:6" s="42" customFormat="1" outlineLevel="1">
      <c r="A186" s="256"/>
      <c r="B186" s="6"/>
      <c r="C186" s="257"/>
      <c r="D186" s="258"/>
      <c r="E186" s="1005"/>
      <c r="F186" s="1005"/>
    </row>
    <row r="187" spans="1:6" s="42" customFormat="1" outlineLevel="1">
      <c r="A187" s="252" t="s">
        <v>898</v>
      </c>
      <c r="B187" s="253" t="s">
        <v>912</v>
      </c>
      <c r="C187" s="254"/>
      <c r="D187" s="255"/>
      <c r="E187" s="1004"/>
      <c r="F187" s="1004"/>
    </row>
    <row r="188" spans="1:6" s="42" customFormat="1" outlineLevel="1">
      <c r="A188" s="256"/>
      <c r="B188" s="6" t="s">
        <v>913</v>
      </c>
      <c r="C188" s="257"/>
      <c r="D188" s="258"/>
      <c r="E188" s="1005"/>
      <c r="F188" s="1005"/>
    </row>
    <row r="189" spans="1:6" s="42" customFormat="1" ht="51" outlineLevel="1">
      <c r="A189" s="256"/>
      <c r="B189" s="6" t="s">
        <v>914</v>
      </c>
      <c r="C189" s="257"/>
      <c r="D189" s="258"/>
      <c r="E189" s="1005"/>
      <c r="F189" s="1005"/>
    </row>
    <row r="190" spans="1:6" s="42" customFormat="1" outlineLevel="1">
      <c r="A190" s="259"/>
      <c r="B190" s="26" t="s">
        <v>915</v>
      </c>
      <c r="C190" s="260"/>
      <c r="D190" s="261"/>
      <c r="E190" s="1006"/>
      <c r="F190" s="1006"/>
    </row>
    <row r="191" spans="1:6" s="42" customFormat="1" outlineLevel="1">
      <c r="A191" s="262" t="s">
        <v>966</v>
      </c>
      <c r="B191" s="5" t="s">
        <v>1200</v>
      </c>
      <c r="C191" s="263" t="s">
        <v>503</v>
      </c>
      <c r="D191" s="264">
        <v>217</v>
      </c>
      <c r="E191" s="974"/>
      <c r="F191" s="264" t="str">
        <f>IF(N(E191),ROUND(E191*D191,2),"")</f>
        <v/>
      </c>
    </row>
    <row r="192" spans="1:6" s="42" customFormat="1" outlineLevel="1">
      <c r="A192" s="256"/>
      <c r="B192" s="6"/>
      <c r="C192" s="257"/>
      <c r="D192" s="258"/>
      <c r="E192" s="1005"/>
      <c r="F192" s="1005"/>
    </row>
    <row r="193" spans="1:9" s="249" customFormat="1" outlineLevel="1">
      <c r="A193" s="273" t="s">
        <v>899</v>
      </c>
      <c r="B193" s="274" t="s">
        <v>1206</v>
      </c>
      <c r="C193" s="275"/>
      <c r="D193" s="255"/>
      <c r="E193" s="1004"/>
      <c r="F193" s="1185"/>
    </row>
    <row r="194" spans="1:9" s="249" customFormat="1" outlineLevel="1">
      <c r="A194" s="269"/>
      <c r="B194" s="270" t="s">
        <v>1207</v>
      </c>
      <c r="C194" s="271"/>
      <c r="D194" s="258"/>
      <c r="E194" s="1005"/>
      <c r="F194" s="1163"/>
    </row>
    <row r="195" spans="1:9" s="249" customFormat="1" ht="51" outlineLevel="1">
      <c r="A195" s="269"/>
      <c r="B195" s="270" t="s">
        <v>1208</v>
      </c>
      <c r="C195" s="271"/>
      <c r="D195" s="258"/>
      <c r="E195" s="1005"/>
      <c r="F195" s="1163"/>
    </row>
    <row r="196" spans="1:9" s="249" customFormat="1" outlineLevel="1">
      <c r="A196" s="277"/>
      <c r="B196" s="278" t="s">
        <v>1209</v>
      </c>
      <c r="C196" s="279"/>
      <c r="D196" s="261"/>
      <c r="E196" s="1006"/>
      <c r="F196" s="1165"/>
    </row>
    <row r="197" spans="1:9" s="249" customFormat="1" outlineLevel="1">
      <c r="A197" s="266" t="s">
        <v>910</v>
      </c>
      <c r="B197" s="267" t="s">
        <v>1210</v>
      </c>
      <c r="C197" s="268" t="s">
        <v>503</v>
      </c>
      <c r="D197" s="306">
        <v>126</v>
      </c>
      <c r="E197" s="974"/>
      <c r="F197" s="264" t="str">
        <f>IF(N(E197),ROUND(E197*D197,2),"")</f>
        <v/>
      </c>
    </row>
    <row r="198" spans="1:9" s="42" customFormat="1" outlineLevel="1">
      <c r="A198" s="256"/>
      <c r="B198" s="6"/>
      <c r="C198" s="257"/>
      <c r="D198" s="307"/>
      <c r="E198" s="1186"/>
      <c r="F198" s="1186"/>
    </row>
    <row r="199" spans="1:9" s="42" customFormat="1" outlineLevel="1">
      <c r="A199" s="252" t="s">
        <v>909</v>
      </c>
      <c r="B199" s="253" t="s">
        <v>1199</v>
      </c>
      <c r="C199" s="254" t="s">
        <v>489</v>
      </c>
      <c r="D199" s="255">
        <v>671</v>
      </c>
      <c r="E199" s="973"/>
      <c r="F199" s="255" t="str">
        <f>IF(N(E199),ROUND(E199*D199,2),"")</f>
        <v/>
      </c>
    </row>
    <row r="200" spans="1:9" s="42" customFormat="1" outlineLevel="1">
      <c r="A200" s="256"/>
      <c r="B200" s="6" t="s">
        <v>1451</v>
      </c>
      <c r="C200" s="257"/>
      <c r="D200" s="258"/>
      <c r="E200" s="1005"/>
      <c r="F200" s="1005"/>
    </row>
    <row r="201" spans="1:9" s="42" customFormat="1" ht="63.75" outlineLevel="1">
      <c r="A201" s="256"/>
      <c r="B201" s="6" t="s">
        <v>1453</v>
      </c>
      <c r="C201" s="257"/>
      <c r="D201" s="258"/>
      <c r="E201" s="1005"/>
      <c r="F201" s="1005"/>
    </row>
    <row r="202" spans="1:9" s="42" customFormat="1" outlineLevel="1">
      <c r="A202" s="259"/>
      <c r="B202" s="26" t="s">
        <v>1452</v>
      </c>
      <c r="C202" s="260"/>
      <c r="D202" s="261"/>
      <c r="E202" s="1006"/>
      <c r="F202" s="1006"/>
    </row>
    <row r="203" spans="1:9" s="42" customFormat="1" ht="13.5" outlineLevel="1" thickBot="1">
      <c r="A203" s="256"/>
      <c r="B203" s="6"/>
      <c r="C203" s="257"/>
      <c r="D203" s="307"/>
      <c r="E203" s="1186"/>
      <c r="F203" s="1186"/>
    </row>
    <row r="204" spans="1:9" s="46" customFormat="1" ht="20.100000000000001" customHeight="1" thickBot="1">
      <c r="A204" s="976"/>
      <c r="B204" s="977" t="s">
        <v>481</v>
      </c>
      <c r="C204" s="978"/>
      <c r="D204" s="979"/>
      <c r="E204" s="1183"/>
      <c r="F204" s="1179">
        <f>SUM(F140:F202)</f>
        <v>0</v>
      </c>
      <c r="G204" s="45"/>
      <c r="H204" s="45"/>
    </row>
    <row r="205" spans="1:9">
      <c r="A205" s="47"/>
      <c r="B205" s="48"/>
      <c r="C205" s="49"/>
      <c r="D205" s="49"/>
      <c r="E205" s="1156"/>
      <c r="F205" s="1157"/>
      <c r="G205" s="50"/>
      <c r="H205" s="50"/>
      <c r="I205" s="50"/>
    </row>
    <row r="206" spans="1:9" s="46" customFormat="1" ht="20.100000000000001" customHeight="1">
      <c r="A206" s="79" t="s">
        <v>969</v>
      </c>
      <c r="B206" s="80" t="s">
        <v>1457</v>
      </c>
      <c r="C206" s="81"/>
      <c r="D206" s="82"/>
      <c r="E206" s="1158"/>
      <c r="F206" s="1159"/>
      <c r="G206" s="45"/>
      <c r="H206" s="45"/>
    </row>
    <row r="207" spans="1:9" s="87" customFormat="1">
      <c r="A207" s="83"/>
      <c r="B207" s="84"/>
      <c r="C207" s="85"/>
      <c r="D207" s="86"/>
      <c r="E207" s="1160"/>
      <c r="F207" s="1161"/>
      <c r="G207" s="25"/>
      <c r="H207" s="25"/>
    </row>
    <row r="208" spans="1:9" s="249" customFormat="1" outlineLevel="1">
      <c r="A208" s="273" t="s">
        <v>490</v>
      </c>
      <c r="B208" s="274" t="s">
        <v>1330</v>
      </c>
      <c r="C208" s="275" t="s">
        <v>486</v>
      </c>
      <c r="D208" s="255">
        <v>16</v>
      </c>
      <c r="E208" s="973"/>
      <c r="F208" s="255" t="str">
        <f>IF(N(E208),ROUND(E208*D208,2),"")</f>
        <v/>
      </c>
    </row>
    <row r="209" spans="1:6" s="249" customFormat="1" outlineLevel="1">
      <c r="A209" s="269"/>
      <c r="B209" s="270" t="s">
        <v>548</v>
      </c>
      <c r="C209" s="308"/>
      <c r="D209" s="258"/>
      <c r="E209" s="1005"/>
      <c r="F209" s="1005"/>
    </row>
    <row r="210" spans="1:6" s="249" customFormat="1" ht="63.75" outlineLevel="1">
      <c r="A210" s="269"/>
      <c r="B210" s="309" t="s">
        <v>1718</v>
      </c>
      <c r="C210" s="308"/>
      <c r="D210" s="258"/>
      <c r="E210" s="1005"/>
      <c r="F210" s="1005"/>
    </row>
    <row r="211" spans="1:6" s="249" customFormat="1" ht="25.5" outlineLevel="1">
      <c r="A211" s="277"/>
      <c r="B211" s="278" t="s">
        <v>965</v>
      </c>
      <c r="C211" s="310"/>
      <c r="D211" s="261"/>
      <c r="E211" s="1006"/>
      <c r="F211" s="1006"/>
    </row>
    <row r="212" spans="1:6" s="249" customFormat="1" outlineLevel="1">
      <c r="A212" s="311"/>
      <c r="B212" s="312"/>
      <c r="C212" s="308"/>
      <c r="D212" s="258"/>
      <c r="E212" s="1005"/>
      <c r="F212" s="1005"/>
    </row>
    <row r="213" spans="1:6" s="42" customFormat="1" outlineLevel="1">
      <c r="A213" s="313" t="s">
        <v>492</v>
      </c>
      <c r="B213" s="253" t="s">
        <v>291</v>
      </c>
      <c r="C213" s="254" t="s">
        <v>486</v>
      </c>
      <c r="D213" s="255">
        <v>1</v>
      </c>
      <c r="E213" s="932"/>
      <c r="F213" s="255" t="str">
        <f>IF(N(E213),ROUND(E213*D213,2),"")</f>
        <v/>
      </c>
    </row>
    <row r="214" spans="1:6" s="42" customFormat="1" ht="25.5" outlineLevel="1">
      <c r="A214" s="314"/>
      <c r="B214" s="6" t="s">
        <v>1014</v>
      </c>
      <c r="C214" s="315"/>
      <c r="D214" s="258"/>
      <c r="E214" s="1005"/>
      <c r="F214" s="1005"/>
    </row>
    <row r="215" spans="1:6" s="42" customFormat="1" outlineLevel="1">
      <c r="A215" s="316"/>
      <c r="B215" s="26" t="s">
        <v>168</v>
      </c>
      <c r="C215" s="260"/>
      <c r="D215" s="261"/>
      <c r="E215" s="1006"/>
      <c r="F215" s="1187"/>
    </row>
    <row r="216" spans="1:6" s="42" customFormat="1" outlineLevel="1">
      <c r="A216" s="317"/>
      <c r="B216" s="318"/>
      <c r="C216" s="319"/>
      <c r="D216" s="264"/>
      <c r="E216" s="1184"/>
      <c r="F216" s="1184"/>
    </row>
    <row r="217" spans="1:6" s="249" customFormat="1" outlineLevel="1">
      <c r="A217" s="273" t="s">
        <v>493</v>
      </c>
      <c r="B217" s="274" t="s">
        <v>292</v>
      </c>
      <c r="C217" s="275" t="s">
        <v>486</v>
      </c>
      <c r="D217" s="255">
        <v>0.5</v>
      </c>
      <c r="E217" s="932"/>
      <c r="F217" s="255" t="str">
        <f>IF(N(E217),ROUND(E217*D217,2),"")</f>
        <v/>
      </c>
    </row>
    <row r="218" spans="1:6" s="249" customFormat="1" outlineLevel="1">
      <c r="A218" s="269"/>
      <c r="B218" s="270" t="s">
        <v>549</v>
      </c>
      <c r="C218" s="308"/>
      <c r="D218" s="258"/>
      <c r="E218" s="1005"/>
      <c r="F218" s="1163"/>
    </row>
    <row r="219" spans="1:6" s="249" customFormat="1" ht="38.25" outlineLevel="1">
      <c r="A219" s="269"/>
      <c r="B219" s="270" t="s">
        <v>551</v>
      </c>
      <c r="C219" s="308"/>
      <c r="D219" s="258"/>
      <c r="E219" s="1005"/>
      <c r="F219" s="1163"/>
    </row>
    <row r="220" spans="1:6" s="249" customFormat="1" outlineLevel="1">
      <c r="A220" s="277"/>
      <c r="B220" s="278" t="s">
        <v>550</v>
      </c>
      <c r="C220" s="279"/>
      <c r="D220" s="261"/>
      <c r="E220" s="1006"/>
      <c r="F220" s="1165"/>
    </row>
    <row r="221" spans="1:6" s="249" customFormat="1" outlineLevel="1">
      <c r="A221" s="269"/>
      <c r="B221" s="270"/>
      <c r="C221" s="271"/>
      <c r="D221" s="258"/>
      <c r="E221" s="1005"/>
      <c r="F221" s="1163"/>
    </row>
    <row r="222" spans="1:6" s="251" customFormat="1" outlineLevel="1">
      <c r="A222" s="273" t="s">
        <v>901</v>
      </c>
      <c r="B222" s="274" t="s">
        <v>1447</v>
      </c>
      <c r="C222" s="320" t="s">
        <v>486</v>
      </c>
      <c r="D222" s="31">
        <v>12</v>
      </c>
      <c r="E222" s="932"/>
      <c r="F222" s="255" t="str">
        <f>IF(N(E222),ROUND(E222*D222,2),"")</f>
        <v/>
      </c>
    </row>
    <row r="223" spans="1:6" s="251" customFormat="1" outlineLevel="1">
      <c r="A223" s="269"/>
      <c r="B223" s="270" t="s">
        <v>988</v>
      </c>
      <c r="C223" s="321"/>
      <c r="D223" s="36"/>
      <c r="E223" s="1188"/>
      <c r="F223" s="1188"/>
    </row>
    <row r="224" spans="1:6" s="251" customFormat="1" ht="63.75" outlineLevel="1">
      <c r="A224" s="269"/>
      <c r="B224" s="270" t="s">
        <v>998</v>
      </c>
      <c r="C224" s="321"/>
      <c r="D224" s="32"/>
      <c r="E224" s="1188"/>
      <c r="F224" s="1189"/>
    </row>
    <row r="225" spans="1:6" s="251" customFormat="1" outlineLevel="1">
      <c r="A225" s="277"/>
      <c r="B225" s="278" t="s">
        <v>989</v>
      </c>
      <c r="C225" s="322"/>
      <c r="D225" s="323"/>
      <c r="E225" s="1190"/>
      <c r="F225" s="1190"/>
    </row>
    <row r="226" spans="1:6" s="251" customFormat="1" outlineLevel="1">
      <c r="A226" s="269"/>
      <c r="B226" s="270"/>
      <c r="C226" s="36"/>
      <c r="D226" s="32"/>
      <c r="E226" s="1188"/>
      <c r="F226" s="1189"/>
    </row>
    <row r="227" spans="1:6" s="251" customFormat="1" outlineLevel="1">
      <c r="A227" s="273" t="s">
        <v>588</v>
      </c>
      <c r="B227" s="274" t="s">
        <v>293</v>
      </c>
      <c r="C227" s="320" t="s">
        <v>486</v>
      </c>
      <c r="D227" s="31">
        <v>0.55000000000000004</v>
      </c>
      <c r="E227" s="932"/>
      <c r="F227" s="255" t="str">
        <f>IF(N(E227),ROUND(E227*D227,2),"")</f>
        <v/>
      </c>
    </row>
    <row r="228" spans="1:6" s="251" customFormat="1" outlineLevel="1">
      <c r="A228" s="269"/>
      <c r="B228" s="270" t="s">
        <v>988</v>
      </c>
      <c r="C228" s="321"/>
      <c r="D228" s="36"/>
      <c r="E228" s="1188"/>
      <c r="F228" s="1188"/>
    </row>
    <row r="229" spans="1:6" s="251" customFormat="1" ht="63.75" outlineLevel="1">
      <c r="A229" s="269"/>
      <c r="B229" s="270" t="s">
        <v>998</v>
      </c>
      <c r="C229" s="321"/>
      <c r="D229" s="32"/>
      <c r="E229" s="1188"/>
      <c r="F229" s="1189"/>
    </row>
    <row r="230" spans="1:6" s="251" customFormat="1" outlineLevel="1">
      <c r="A230" s="277"/>
      <c r="B230" s="278" t="s">
        <v>989</v>
      </c>
      <c r="C230" s="322"/>
      <c r="D230" s="323"/>
      <c r="E230" s="1190"/>
      <c r="F230" s="1190"/>
    </row>
    <row r="231" spans="1:6" s="251" customFormat="1" outlineLevel="1">
      <c r="A231" s="269"/>
      <c r="B231" s="270"/>
      <c r="C231" s="36"/>
      <c r="D231" s="32"/>
      <c r="E231" s="1188"/>
      <c r="F231" s="1189"/>
    </row>
    <row r="232" spans="1:6" s="251" customFormat="1" outlineLevel="1">
      <c r="A232" s="273" t="s">
        <v>494</v>
      </c>
      <c r="B232" s="274" t="s">
        <v>1448</v>
      </c>
      <c r="C232" s="320" t="s">
        <v>159</v>
      </c>
      <c r="D232" s="31">
        <v>7</v>
      </c>
      <c r="E232" s="932"/>
      <c r="F232" s="255" t="str">
        <f>IF(N(E232),ROUND(E232*D232,2),"")</f>
        <v/>
      </c>
    </row>
    <row r="233" spans="1:6" s="251" customFormat="1" ht="51" outlineLevel="1">
      <c r="A233" s="269"/>
      <c r="B233" s="270" t="s">
        <v>1449</v>
      </c>
      <c r="C233" s="321"/>
      <c r="D233" s="32"/>
      <c r="E233" s="1188"/>
      <c r="F233" s="1189"/>
    </row>
    <row r="234" spans="1:6" s="251" customFormat="1" outlineLevel="1">
      <c r="A234" s="277"/>
      <c r="B234" s="278" t="s">
        <v>386</v>
      </c>
      <c r="C234" s="322"/>
      <c r="D234" s="323"/>
      <c r="E234" s="1190"/>
      <c r="F234" s="1190"/>
    </row>
    <row r="235" spans="1:6" s="251" customFormat="1" outlineLevel="1">
      <c r="A235" s="269"/>
      <c r="B235" s="270"/>
      <c r="C235" s="36"/>
      <c r="D235" s="32"/>
      <c r="E235" s="1188"/>
      <c r="F235" s="1189"/>
    </row>
    <row r="236" spans="1:6" s="249" customFormat="1" outlineLevel="1">
      <c r="A236" s="273" t="s">
        <v>897</v>
      </c>
      <c r="B236" s="274" t="s">
        <v>1458</v>
      </c>
      <c r="C236" s="275"/>
      <c r="D236" s="255"/>
      <c r="E236" s="1004"/>
      <c r="F236" s="1004"/>
    </row>
    <row r="237" spans="1:6" s="249" customFormat="1" ht="108" customHeight="1" outlineLevel="1">
      <c r="A237" s="311"/>
      <c r="B237" s="270" t="s">
        <v>294</v>
      </c>
      <c r="C237" s="308"/>
      <c r="D237" s="258"/>
      <c r="E237" s="1005"/>
      <c r="F237" s="1005"/>
    </row>
    <row r="238" spans="1:6" s="249" customFormat="1" outlineLevel="1">
      <c r="A238" s="277"/>
      <c r="B238" s="278" t="s">
        <v>1020</v>
      </c>
      <c r="C238" s="279"/>
      <c r="D238" s="261"/>
      <c r="E238" s="1006"/>
      <c r="F238" s="1165"/>
    </row>
    <row r="239" spans="1:6" s="42" customFormat="1" outlineLevel="1">
      <c r="A239" s="262" t="s">
        <v>520</v>
      </c>
      <c r="B239" s="5" t="s">
        <v>295</v>
      </c>
      <c r="C239" s="263" t="s">
        <v>491</v>
      </c>
      <c r="D239" s="264">
        <v>1</v>
      </c>
      <c r="E239" s="930"/>
      <c r="F239" s="264" t="str">
        <f>IF(N(E239),ROUND(E239*D239,2),"")</f>
        <v/>
      </c>
    </row>
    <row r="240" spans="1:6" s="42" customFormat="1" outlineLevel="1">
      <c r="A240" s="314"/>
      <c r="B240" s="6"/>
      <c r="C240" s="257"/>
      <c r="D240" s="258"/>
      <c r="E240" s="1005"/>
      <c r="F240" s="1186"/>
    </row>
    <row r="241" spans="1:6" s="249" customFormat="1" outlineLevel="1">
      <c r="A241" s="273" t="s">
        <v>898</v>
      </c>
      <c r="B241" s="274" t="s">
        <v>993</v>
      </c>
      <c r="C241" s="275" t="s">
        <v>994</v>
      </c>
      <c r="D241" s="255">
        <v>1000</v>
      </c>
      <c r="E241" s="932"/>
      <c r="F241" s="255" t="str">
        <f>IF(N(E241),ROUND(E241*D241,2),"")</f>
        <v/>
      </c>
    </row>
    <row r="242" spans="1:6" s="249" customFormat="1" outlineLevel="1">
      <c r="A242" s="269"/>
      <c r="B242" s="270" t="s">
        <v>995</v>
      </c>
      <c r="C242" s="271"/>
      <c r="D242" s="258"/>
      <c r="E242" s="1005"/>
      <c r="F242" s="1005"/>
    </row>
    <row r="243" spans="1:6" s="249" customFormat="1" ht="38.25" outlineLevel="1">
      <c r="A243" s="269"/>
      <c r="B243" s="270" t="s">
        <v>996</v>
      </c>
      <c r="C243" s="271"/>
      <c r="D243" s="258"/>
      <c r="E243" s="1005"/>
      <c r="F243" s="1163"/>
    </row>
    <row r="244" spans="1:6" s="249" customFormat="1" outlineLevel="1">
      <c r="A244" s="277"/>
      <c r="B244" s="278" t="s">
        <v>997</v>
      </c>
      <c r="C244" s="279"/>
      <c r="D244" s="261"/>
      <c r="E244" s="1006"/>
      <c r="F244" s="1165"/>
    </row>
    <row r="245" spans="1:6" s="249" customFormat="1" outlineLevel="1">
      <c r="A245" s="269"/>
      <c r="B245" s="270"/>
      <c r="C245" s="308"/>
      <c r="D245" s="258"/>
      <c r="E245" s="1005"/>
      <c r="F245" s="1163"/>
    </row>
    <row r="246" spans="1:6" s="251" customFormat="1" outlineLevel="1">
      <c r="A246" s="273" t="s">
        <v>899</v>
      </c>
      <c r="B246" s="274" t="s">
        <v>296</v>
      </c>
      <c r="C246" s="320" t="s">
        <v>491</v>
      </c>
      <c r="D246" s="31">
        <v>2</v>
      </c>
      <c r="E246" s="932"/>
      <c r="F246" s="255" t="str">
        <f>IF(N(E246),ROUND(E246*D246,2),"")</f>
        <v/>
      </c>
    </row>
    <row r="247" spans="1:6" s="251" customFormat="1" ht="267.75" outlineLevel="1">
      <c r="A247" s="269"/>
      <c r="B247" s="270" t="s">
        <v>2472</v>
      </c>
      <c r="C247" s="321"/>
      <c r="D247" s="32"/>
      <c r="E247" s="1188"/>
      <c r="F247" s="1189"/>
    </row>
    <row r="248" spans="1:6" s="251" customFormat="1" outlineLevel="1">
      <c r="A248" s="277"/>
      <c r="B248" s="278" t="s">
        <v>1450</v>
      </c>
      <c r="C248" s="322"/>
      <c r="D248" s="323"/>
      <c r="E248" s="1190"/>
      <c r="F248" s="1190"/>
    </row>
    <row r="249" spans="1:6" s="251" customFormat="1" outlineLevel="1">
      <c r="A249" s="266"/>
      <c r="B249" s="267"/>
      <c r="C249" s="324"/>
      <c r="D249" s="90"/>
      <c r="E249" s="1191"/>
      <c r="F249" s="1192"/>
    </row>
    <row r="250" spans="1:6" s="251" customFormat="1" ht="25.5" outlineLevel="1">
      <c r="A250" s="273" t="s">
        <v>909</v>
      </c>
      <c r="B250" s="274" t="s">
        <v>297</v>
      </c>
      <c r="C250" s="325" t="s">
        <v>491</v>
      </c>
      <c r="D250" s="28">
        <v>1</v>
      </c>
      <c r="E250" s="932"/>
      <c r="F250" s="255" t="str">
        <f>IF(N(E250),ROUND(E250*D250,2),"")</f>
        <v/>
      </c>
    </row>
    <row r="251" spans="1:6" s="251" customFormat="1" ht="102" outlineLevel="1">
      <c r="A251" s="269"/>
      <c r="B251" s="270" t="s">
        <v>1987</v>
      </c>
      <c r="C251" s="321"/>
      <c r="D251" s="32"/>
      <c r="E251" s="1188"/>
      <c r="F251" s="1189"/>
    </row>
    <row r="252" spans="1:6" s="251" customFormat="1" outlineLevel="1">
      <c r="A252" s="277"/>
      <c r="B252" s="278" t="s">
        <v>42</v>
      </c>
      <c r="C252" s="322"/>
      <c r="D252" s="323"/>
      <c r="E252" s="1190"/>
      <c r="F252" s="1190"/>
    </row>
    <row r="253" spans="1:6" s="251" customFormat="1" outlineLevel="1">
      <c r="A253" s="269"/>
      <c r="B253" s="270"/>
      <c r="C253" s="36"/>
      <c r="D253" s="32"/>
      <c r="E253" s="1188"/>
      <c r="F253" s="1189"/>
    </row>
    <row r="254" spans="1:6" s="251" customFormat="1" outlineLevel="1">
      <c r="A254" s="273" t="s">
        <v>916</v>
      </c>
      <c r="B254" s="274" t="s">
        <v>1202</v>
      </c>
      <c r="C254" s="320" t="s">
        <v>491</v>
      </c>
      <c r="D254" s="31">
        <v>1</v>
      </c>
      <c r="E254" s="932"/>
      <c r="F254" s="255" t="str">
        <f>IF(N(E254),ROUND(E254*D254,2),"")</f>
        <v/>
      </c>
    </row>
    <row r="255" spans="1:6" s="251" customFormat="1" ht="89.25" outlineLevel="1">
      <c r="A255" s="269"/>
      <c r="B255" s="270" t="s">
        <v>1203</v>
      </c>
      <c r="C255" s="321"/>
      <c r="D255" s="32"/>
      <c r="E255" s="1188"/>
      <c r="F255" s="1189"/>
    </row>
    <row r="256" spans="1:6" s="251" customFormat="1" outlineLevel="1">
      <c r="A256" s="277"/>
      <c r="B256" s="278" t="s">
        <v>42</v>
      </c>
      <c r="C256" s="322"/>
      <c r="D256" s="323"/>
      <c r="E256" s="1190"/>
      <c r="F256" s="1190"/>
    </row>
    <row r="257" spans="1:9" s="251" customFormat="1" outlineLevel="1">
      <c r="A257" s="269"/>
      <c r="B257" s="270"/>
      <c r="C257" s="36"/>
      <c r="D257" s="32"/>
      <c r="E257" s="1188"/>
      <c r="F257" s="1189"/>
    </row>
    <row r="258" spans="1:9" s="249" customFormat="1" outlineLevel="1">
      <c r="A258" s="273" t="s">
        <v>987</v>
      </c>
      <c r="B258" s="274" t="s">
        <v>1459</v>
      </c>
      <c r="C258" s="275"/>
      <c r="D258" s="255"/>
      <c r="E258" s="1004"/>
      <c r="F258" s="1004"/>
    </row>
    <row r="259" spans="1:9" s="249" customFormat="1" ht="63.75" outlineLevel="1">
      <c r="A259" s="311"/>
      <c r="B259" s="270" t="s">
        <v>1461</v>
      </c>
      <c r="C259" s="308"/>
      <c r="D259" s="258"/>
      <c r="E259" s="1005"/>
      <c r="F259" s="1005"/>
    </row>
    <row r="260" spans="1:9" s="249" customFormat="1" outlineLevel="1">
      <c r="A260" s="277"/>
      <c r="B260" s="278" t="s">
        <v>1460</v>
      </c>
      <c r="C260" s="279"/>
      <c r="D260" s="261"/>
      <c r="E260" s="1006"/>
      <c r="F260" s="1165"/>
    </row>
    <row r="261" spans="1:9" s="42" customFormat="1" outlineLevel="1">
      <c r="A261" s="262" t="s">
        <v>1001</v>
      </c>
      <c r="B261" s="5" t="s">
        <v>298</v>
      </c>
      <c r="C261" s="263" t="s">
        <v>159</v>
      </c>
      <c r="D261" s="264">
        <v>6</v>
      </c>
      <c r="E261" s="930"/>
      <c r="F261" s="264" t="str">
        <f>IF(N(E261),ROUND(E261*D261,2),"")</f>
        <v/>
      </c>
    </row>
    <row r="262" spans="1:9" s="42" customFormat="1" ht="13.5" thickBot="1">
      <c r="A262" s="37"/>
      <c r="B262" s="38"/>
      <c r="C262" s="39"/>
      <c r="D262" s="40"/>
      <c r="E262" s="1176"/>
      <c r="F262" s="1177"/>
      <c r="G262" s="13"/>
      <c r="H262" s="41"/>
      <c r="I262" s="41"/>
    </row>
    <row r="263" spans="1:9" s="46" customFormat="1" ht="27" customHeight="1" thickBot="1">
      <c r="A263" s="976" t="s">
        <v>969</v>
      </c>
      <c r="B263" s="977" t="s">
        <v>1462</v>
      </c>
      <c r="C263" s="978"/>
      <c r="D263" s="979"/>
      <c r="E263" s="1193"/>
      <c r="F263" s="1194">
        <f>SUM(F208:F261)</f>
        <v>0</v>
      </c>
      <c r="G263" s="45"/>
      <c r="H263" s="45"/>
    </row>
    <row r="264" spans="1:9">
      <c r="A264" s="47"/>
      <c r="B264" s="48"/>
      <c r="C264" s="49"/>
      <c r="D264" s="49"/>
      <c r="E264" s="1156"/>
      <c r="F264" s="1157"/>
      <c r="G264" s="50"/>
      <c r="H264" s="50"/>
      <c r="I264" s="50"/>
    </row>
    <row r="265" spans="1:9" s="56" customFormat="1" ht="23.25" customHeight="1">
      <c r="A265" s="52"/>
      <c r="B265" s="53" t="s">
        <v>570</v>
      </c>
      <c r="C265" s="54"/>
      <c r="D265" s="54"/>
      <c r="E265" s="1195"/>
      <c r="F265" s="1195"/>
      <c r="G265" s="55"/>
      <c r="H265" s="55"/>
      <c r="I265" s="55"/>
    </row>
    <row r="266" spans="1:9" s="61" customFormat="1" ht="17.100000000000001" customHeight="1">
      <c r="A266" s="57" t="str">
        <f>A5</f>
        <v>1.1.</v>
      </c>
      <c r="B266" s="58" t="str">
        <f>B5</f>
        <v>Pripremni radovi</v>
      </c>
      <c r="C266" s="59"/>
      <c r="D266" s="60"/>
      <c r="E266" s="1196"/>
      <c r="F266" s="1197">
        <f>F89</f>
        <v>0</v>
      </c>
    </row>
    <row r="267" spans="1:9" s="61" customFormat="1" ht="17.100000000000001" customHeight="1">
      <c r="A267" s="57" t="str">
        <f>A91</f>
        <v>1.2.</v>
      </c>
      <c r="B267" s="58" t="str">
        <f>B91</f>
        <v>Zemljani radovi</v>
      </c>
      <c r="C267" s="59"/>
      <c r="D267" s="60"/>
      <c r="E267" s="1196"/>
      <c r="F267" s="1197">
        <f>F136</f>
        <v>0</v>
      </c>
    </row>
    <row r="268" spans="1:9" s="61" customFormat="1" ht="17.100000000000001" customHeight="1">
      <c r="A268" s="57" t="str">
        <f>A138</f>
        <v>1.3.</v>
      </c>
      <c r="B268" s="58" t="str">
        <f>B138</f>
        <v>Kolnička konstrukcija</v>
      </c>
      <c r="C268" s="59"/>
      <c r="D268" s="60"/>
      <c r="E268" s="1196"/>
      <c r="F268" s="1197">
        <f>F204</f>
        <v>0</v>
      </c>
    </row>
    <row r="269" spans="1:9" s="61" customFormat="1" ht="17.100000000000001" customHeight="1">
      <c r="A269" s="57" t="str">
        <f>A206</f>
        <v>1.4.</v>
      </c>
      <c r="B269" s="58" t="str">
        <f>B206</f>
        <v>Jarboli, rampe, temelji kamera i ostalo</v>
      </c>
      <c r="C269" s="59"/>
      <c r="D269" s="60"/>
      <c r="E269" s="1196"/>
      <c r="F269" s="1197">
        <f>F263</f>
        <v>0</v>
      </c>
    </row>
    <row r="270" spans="1:9" s="66" customFormat="1" ht="17.100000000000001" customHeight="1" thickBot="1">
      <c r="A270" s="62"/>
      <c r="B270" s="63"/>
      <c r="C270" s="64"/>
      <c r="D270" s="65"/>
      <c r="E270" s="1198"/>
      <c r="F270" s="1199"/>
    </row>
    <row r="271" spans="1:9" s="71" customFormat="1" ht="17.100000000000001" customHeight="1" thickTop="1" thickBot="1">
      <c r="A271" s="67"/>
      <c r="B271" s="68" t="s">
        <v>918</v>
      </c>
      <c r="C271" s="69"/>
      <c r="D271" s="70"/>
      <c r="E271" s="1200"/>
      <c r="F271" s="1201">
        <f>SUM(F266:F269)</f>
        <v>0</v>
      </c>
    </row>
    <row r="272" spans="1:9" s="72" customFormat="1">
      <c r="A272" s="868"/>
      <c r="B272" s="869"/>
      <c r="C272" s="870"/>
      <c r="D272" s="871"/>
      <c r="E272" s="1202"/>
      <c r="F272" s="1202"/>
      <c r="G272" s="66"/>
      <c r="H272" s="66"/>
      <c r="I272" s="66"/>
    </row>
    <row r="273" spans="1:6" s="66" customFormat="1">
      <c r="A273" s="872"/>
      <c r="B273" s="873"/>
      <c r="C273" s="49"/>
      <c r="D273" s="73"/>
      <c r="E273" s="1203"/>
      <c r="F273" s="1203"/>
    </row>
    <row r="274" spans="1:6">
      <c r="B274" s="875"/>
    </row>
  </sheetData>
  <sheetProtection password="F86A" sheet="1" objects="1" scenarios="1"/>
  <conditionalFormatting sqref="G262 G135">
    <cfRule type="expression" dxfId="10" priority="4" stopIfTrue="1">
      <formula>AND(NOT(D135=""),F135="")</formula>
    </cfRule>
  </conditionalFormatting>
  <conditionalFormatting sqref="G262">
    <cfRule type="expression" dxfId="9" priority="3" stopIfTrue="1">
      <formula>AND(NOT(D262=""),F262="")</formula>
    </cfRule>
  </conditionalFormatting>
  <conditionalFormatting sqref="G88">
    <cfRule type="expression" dxfId="8" priority="1" stopIfTrue="1">
      <formula>AND(NOT(D88=""),F88="")</formula>
    </cfRule>
  </conditionalFormatting>
  <conditionalFormatting sqref="G88">
    <cfRule type="expression" dxfId="7" priority="2" stopIfTrue="1">
      <formula>AND(NOT(D88=""),F88="")</formula>
    </cfRule>
  </conditionalFormatting>
  <pageMargins left="0.70866141732283472" right="0.70866141732283472" top="0.74803149606299213" bottom="0.39370078740157483" header="0.31496062992125984" footer="0.31496062992125984"/>
  <pageSetup paperSize="9" scale="88" fitToHeight="0" orientation="portrait" r:id="rId1"/>
  <headerFooter>
    <oddHeader>&amp;CDokumentacija za nadmetanje&amp;RStalni granični prijelaz za 
međunarodni promet putnika VITALJINA
&amp;"Arial,Bold"1. PROMETNE POVRŠINE</oddHeader>
    <oddFooter>&amp;CList &amp;P od &amp;N</oddFooter>
  </headerFooter>
  <rowBreaks count="9" manualBreakCount="9">
    <brk id="36" max="5" man="1"/>
    <brk id="65" max="5" man="1"/>
    <brk id="89" max="5" man="1"/>
    <brk id="124" max="5" man="1"/>
    <brk id="136" max="5" man="1"/>
    <brk id="179" max="5" man="1"/>
    <brk id="204" max="5" man="1"/>
    <brk id="239" max="5" man="1"/>
    <brk id="26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9"/>
  <sheetViews>
    <sheetView showZeros="0" view="pageBreakPreview" topLeftCell="A771" zoomScale="55" zoomScaleNormal="100" zoomScaleSheetLayoutView="55" workbookViewId="0">
      <selection activeCell="L808" sqref="L808"/>
    </sheetView>
  </sheetViews>
  <sheetFormatPr defaultRowHeight="12.75" outlineLevelRow="1"/>
  <cols>
    <col min="1" max="1" width="7" style="874" bestFit="1" customWidth="1"/>
    <col min="2" max="2" width="46.140625" style="867" customWidth="1"/>
    <col min="3" max="3" width="8.85546875" style="865" customWidth="1"/>
    <col min="4" max="4" width="10.5703125" style="866" customWidth="1"/>
    <col min="5" max="5" width="13.28515625" style="1003" customWidth="1"/>
    <col min="6" max="6" width="15.7109375" style="1003" customWidth="1"/>
    <col min="7" max="16384" width="9.140625" style="51"/>
  </cols>
  <sheetData>
    <row r="1" spans="1:9" s="75" customFormat="1" ht="26.25" thickBot="1">
      <c r="A1" s="91" t="s">
        <v>514</v>
      </c>
      <c r="B1" s="92" t="s">
        <v>515</v>
      </c>
      <c r="C1" s="93" t="s">
        <v>516</v>
      </c>
      <c r="D1" s="93" t="s">
        <v>517</v>
      </c>
      <c r="E1" s="93" t="s">
        <v>485</v>
      </c>
      <c r="F1" s="93" t="s">
        <v>553</v>
      </c>
      <c r="G1" s="74"/>
      <c r="H1" s="74"/>
      <c r="I1" s="74"/>
    </row>
    <row r="2" spans="1:9" ht="13.5" thickTop="1">
      <c r="A2" s="94"/>
      <c r="B2" s="95"/>
      <c r="C2" s="96"/>
      <c r="D2" s="96"/>
      <c r="E2" s="1204"/>
      <c r="F2" s="1204"/>
      <c r="G2" s="50"/>
      <c r="H2" s="50"/>
      <c r="I2" s="50"/>
    </row>
    <row r="3" spans="1:9" s="56" customFormat="1" ht="23.25" customHeight="1">
      <c r="A3" s="76" t="s">
        <v>492</v>
      </c>
      <c r="B3" s="77" t="s">
        <v>44</v>
      </c>
      <c r="C3" s="78"/>
      <c r="D3" s="78"/>
      <c r="E3" s="1154"/>
      <c r="F3" s="1155"/>
      <c r="G3" s="55"/>
      <c r="H3" s="55"/>
      <c r="I3" s="55"/>
    </row>
    <row r="4" spans="1:9">
      <c r="A4" s="47"/>
      <c r="B4" s="48"/>
      <c r="C4" s="97"/>
      <c r="D4" s="97"/>
      <c r="E4" s="1205"/>
      <c r="F4" s="1206"/>
      <c r="G4" s="50"/>
      <c r="H4" s="50"/>
      <c r="I4" s="50"/>
    </row>
    <row r="5" spans="1:9" s="46" customFormat="1" ht="20.100000000000001" customHeight="1">
      <c r="A5" s="79" t="s">
        <v>483</v>
      </c>
      <c r="B5" s="80" t="s">
        <v>1349</v>
      </c>
      <c r="C5" s="98"/>
      <c r="D5" s="99"/>
      <c r="E5" s="1207"/>
      <c r="F5" s="1208"/>
      <c r="G5" s="45"/>
      <c r="H5" s="45"/>
    </row>
    <row r="6" spans="1:9" s="87" customFormat="1">
      <c r="A6" s="100"/>
      <c r="B6" s="101"/>
      <c r="C6" s="102"/>
      <c r="D6" s="103"/>
      <c r="E6" s="1182"/>
      <c r="F6" s="1209"/>
      <c r="G6" s="25"/>
      <c r="H6" s="25"/>
    </row>
    <row r="7" spans="1:9" s="46" customFormat="1" ht="20.100000000000001" customHeight="1">
      <c r="A7" s="104" t="s">
        <v>1007</v>
      </c>
      <c r="B7" s="105" t="s">
        <v>557</v>
      </c>
      <c r="C7" s="106"/>
      <c r="D7" s="107"/>
      <c r="E7" s="1210"/>
      <c r="F7" s="1211"/>
      <c r="G7" s="45"/>
      <c r="H7" s="45"/>
    </row>
    <row r="8" spans="1:9" s="42" customFormat="1" collapsed="1">
      <c r="A8" s="108"/>
      <c r="B8" s="109"/>
      <c r="C8" s="110"/>
      <c r="D8" s="111"/>
      <c r="E8" s="1212"/>
      <c r="F8" s="1213"/>
      <c r="G8" s="13"/>
      <c r="H8" s="41"/>
      <c r="I8" s="41"/>
    </row>
    <row r="9" spans="1:9" s="326" customFormat="1" outlineLevel="1">
      <c r="A9" s="333" t="s">
        <v>490</v>
      </c>
      <c r="B9" s="334" t="s">
        <v>1565</v>
      </c>
      <c r="C9" s="254"/>
      <c r="D9" s="335"/>
      <c r="E9" s="1214"/>
      <c r="F9" s="1214"/>
    </row>
    <row r="10" spans="1:9" s="326" customFormat="1" outlineLevel="1">
      <c r="A10" s="336"/>
      <c r="B10" s="270" t="s">
        <v>2342</v>
      </c>
      <c r="C10" s="337"/>
      <c r="D10" s="338"/>
      <c r="E10" s="1215"/>
      <c r="F10" s="1215"/>
    </row>
    <row r="11" spans="1:9" s="326" customFormat="1" ht="63.75" outlineLevel="1">
      <c r="A11" s="336"/>
      <c r="B11" s="339" t="s">
        <v>1718</v>
      </c>
      <c r="C11" s="337"/>
      <c r="D11" s="338"/>
      <c r="E11" s="1215"/>
      <c r="F11" s="1215"/>
    </row>
    <row r="12" spans="1:9" s="326" customFormat="1" ht="27" outlineLevel="1">
      <c r="A12" s="340"/>
      <c r="B12" s="341" t="s">
        <v>2343</v>
      </c>
      <c r="C12" s="342"/>
      <c r="D12" s="343"/>
      <c r="E12" s="1216"/>
      <c r="F12" s="1216"/>
    </row>
    <row r="13" spans="1:9" s="42" customFormat="1" ht="25.5" outlineLevel="1">
      <c r="A13" s="262" t="s">
        <v>487</v>
      </c>
      <c r="B13" s="5" t="s">
        <v>1564</v>
      </c>
      <c r="C13" s="263" t="s">
        <v>486</v>
      </c>
      <c r="D13" s="264">
        <v>305</v>
      </c>
      <c r="E13" s="1092"/>
      <c r="F13" s="1217" t="str">
        <f>IF(N(E13),ROUND(E13*D13,2),"")</f>
        <v/>
      </c>
    </row>
    <row r="14" spans="1:9" s="42" customFormat="1" outlineLevel="1">
      <c r="A14" s="344"/>
      <c r="B14" s="6"/>
      <c r="C14" s="257"/>
      <c r="D14" s="258"/>
      <c r="E14" s="1005"/>
      <c r="F14" s="1005"/>
      <c r="G14" s="14"/>
    </row>
    <row r="15" spans="1:9" s="42" customFormat="1" outlineLevel="1">
      <c r="A15" s="313" t="s">
        <v>492</v>
      </c>
      <c r="B15" s="253" t="s">
        <v>2344</v>
      </c>
      <c r="C15" s="254" t="s">
        <v>486</v>
      </c>
      <c r="D15" s="255">
        <v>22</v>
      </c>
      <c r="E15" s="932"/>
      <c r="F15" s="1004" t="str">
        <f>IF(N(E15),ROUND(E15*D15,2),"")</f>
        <v/>
      </c>
      <c r="G15" s="14"/>
    </row>
    <row r="16" spans="1:9" s="42" customFormat="1" outlineLevel="1">
      <c r="A16" s="344"/>
      <c r="B16" s="6" t="s">
        <v>979</v>
      </c>
      <c r="C16" s="315"/>
      <c r="D16" s="258"/>
      <c r="E16" s="1005"/>
      <c r="F16" s="1005"/>
      <c r="G16" s="14"/>
    </row>
    <row r="17" spans="1:9" s="42" customFormat="1" ht="25.5" outlineLevel="1">
      <c r="A17" s="344"/>
      <c r="B17" s="6" t="s">
        <v>151</v>
      </c>
      <c r="C17" s="315"/>
      <c r="D17" s="258"/>
      <c r="E17" s="1005"/>
      <c r="F17" s="1005"/>
      <c r="G17" s="14"/>
    </row>
    <row r="18" spans="1:9" s="42" customFormat="1" outlineLevel="1">
      <c r="A18" s="345"/>
      <c r="B18" s="26" t="s">
        <v>518</v>
      </c>
      <c r="C18" s="260"/>
      <c r="D18" s="261"/>
      <c r="E18" s="1006"/>
      <c r="F18" s="1187"/>
      <c r="G18" s="14"/>
    </row>
    <row r="19" spans="1:9" s="42" customFormat="1" outlineLevel="1">
      <c r="A19" s="344"/>
      <c r="B19" s="6"/>
      <c r="C19" s="257"/>
      <c r="D19" s="258"/>
      <c r="E19" s="1005"/>
      <c r="F19" s="1186"/>
      <c r="G19" s="14"/>
    </row>
    <row r="20" spans="1:9" s="42" customFormat="1" outlineLevel="1">
      <c r="A20" s="313" t="s">
        <v>493</v>
      </c>
      <c r="B20" s="253" t="s">
        <v>2345</v>
      </c>
      <c r="C20" s="254" t="s">
        <v>486</v>
      </c>
      <c r="D20" s="255">
        <v>60</v>
      </c>
      <c r="E20" s="1085"/>
      <c r="F20" s="1218" t="str">
        <f>IF(N(E20),ROUND(E20*D20,2),"")</f>
        <v/>
      </c>
      <c r="G20" s="14"/>
    </row>
    <row r="21" spans="1:9" s="42" customFormat="1" outlineLevel="1">
      <c r="A21" s="344"/>
      <c r="B21" s="6" t="s">
        <v>1013</v>
      </c>
      <c r="C21" s="315"/>
      <c r="D21" s="258"/>
      <c r="E21" s="1005"/>
      <c r="F21" s="1005"/>
      <c r="G21" s="14"/>
    </row>
    <row r="22" spans="1:9" s="42" customFormat="1" ht="38.25" outlineLevel="1">
      <c r="A22" s="314"/>
      <c r="B22" s="6" t="s">
        <v>2346</v>
      </c>
      <c r="C22" s="315"/>
      <c r="D22" s="258"/>
      <c r="E22" s="1005"/>
      <c r="F22" s="1005"/>
      <c r="G22" s="14"/>
    </row>
    <row r="23" spans="1:9" s="42" customFormat="1" outlineLevel="1">
      <c r="A23" s="316"/>
      <c r="B23" s="26" t="s">
        <v>2347</v>
      </c>
      <c r="C23" s="260"/>
      <c r="D23" s="261"/>
      <c r="E23" s="1006"/>
      <c r="F23" s="1187"/>
      <c r="G23" s="14"/>
    </row>
    <row r="24" spans="1:9" s="42" customFormat="1" ht="13.5" thickBot="1">
      <c r="A24" s="37"/>
      <c r="B24" s="38"/>
      <c r="C24" s="39"/>
      <c r="D24" s="40"/>
      <c r="E24" s="1176"/>
      <c r="F24" s="1177"/>
      <c r="G24" s="13"/>
      <c r="H24" s="41"/>
      <c r="I24" s="41"/>
    </row>
    <row r="25" spans="1:9" s="46" customFormat="1" ht="20.100000000000001" customHeight="1" thickBot="1">
      <c r="A25" s="976"/>
      <c r="B25" s="977" t="s">
        <v>572</v>
      </c>
      <c r="C25" s="978"/>
      <c r="D25" s="979"/>
      <c r="E25" s="1183"/>
      <c r="F25" s="1108">
        <f>SUM(F9:F24)</f>
        <v>0</v>
      </c>
      <c r="G25" s="45"/>
      <c r="H25" s="45"/>
    </row>
    <row r="26" spans="1:9" s="87" customFormat="1">
      <c r="A26" s="100"/>
      <c r="B26" s="101"/>
      <c r="C26" s="102"/>
      <c r="D26" s="103"/>
      <c r="E26" s="1182"/>
      <c r="F26" s="1209"/>
      <c r="G26" s="25"/>
      <c r="H26" s="25"/>
    </row>
    <row r="27" spans="1:9" s="46" customFormat="1" ht="20.100000000000001" customHeight="1">
      <c r="A27" s="104" t="s">
        <v>1008</v>
      </c>
      <c r="B27" s="105" t="s">
        <v>145</v>
      </c>
      <c r="C27" s="106"/>
      <c r="D27" s="107"/>
      <c r="E27" s="1210"/>
      <c r="F27" s="1211"/>
      <c r="G27" s="45"/>
      <c r="H27" s="45"/>
    </row>
    <row r="28" spans="1:9" s="42" customFormat="1" collapsed="1">
      <c r="A28" s="108"/>
      <c r="B28" s="109"/>
      <c r="C28" s="110"/>
      <c r="D28" s="111"/>
      <c r="E28" s="1212"/>
      <c r="F28" s="1213"/>
      <c r="G28" s="13"/>
      <c r="H28" s="41"/>
      <c r="I28" s="41"/>
    </row>
    <row r="29" spans="1:9" s="42" customFormat="1" outlineLevel="1">
      <c r="A29" s="313" t="s">
        <v>490</v>
      </c>
      <c r="B29" s="253" t="s">
        <v>2348</v>
      </c>
      <c r="C29" s="325" t="s">
        <v>486</v>
      </c>
      <c r="D29" s="255">
        <v>8</v>
      </c>
      <c r="E29" s="1084"/>
      <c r="F29" s="1219" t="str">
        <f>IF(N(E29),ROUND(E29*D29,2),"")</f>
        <v/>
      </c>
      <c r="G29" s="14"/>
    </row>
    <row r="30" spans="1:9" s="42" customFormat="1" outlineLevel="1">
      <c r="A30" s="344"/>
      <c r="B30" s="6" t="s">
        <v>974</v>
      </c>
      <c r="C30" s="315"/>
      <c r="D30" s="258"/>
      <c r="E30" s="258"/>
      <c r="F30" s="1005"/>
      <c r="G30" s="14"/>
    </row>
    <row r="31" spans="1:9" s="42" customFormat="1" ht="25.5" outlineLevel="1">
      <c r="A31" s="314"/>
      <c r="B31" s="6" t="s">
        <v>2349</v>
      </c>
      <c r="C31" s="315"/>
      <c r="D31" s="258"/>
      <c r="E31" s="258"/>
      <c r="F31" s="1005"/>
      <c r="G31" s="14"/>
    </row>
    <row r="32" spans="1:9" s="42" customFormat="1" outlineLevel="1">
      <c r="A32" s="316"/>
      <c r="B32" s="26" t="s">
        <v>2350</v>
      </c>
      <c r="C32" s="260"/>
      <c r="D32" s="261"/>
      <c r="E32" s="261"/>
      <c r="F32" s="1187"/>
      <c r="G32" s="14"/>
    </row>
    <row r="33" spans="1:7" s="42" customFormat="1" outlineLevel="1">
      <c r="A33" s="314"/>
      <c r="B33" s="6"/>
      <c r="C33" s="257"/>
      <c r="D33" s="258"/>
      <c r="E33" s="258"/>
      <c r="F33" s="1186"/>
      <c r="G33" s="14"/>
    </row>
    <row r="34" spans="1:7" s="251" customFormat="1" outlineLevel="1">
      <c r="A34" s="273" t="s">
        <v>492</v>
      </c>
      <c r="B34" s="274" t="s">
        <v>2351</v>
      </c>
      <c r="C34" s="325" t="s">
        <v>486</v>
      </c>
      <c r="D34" s="28">
        <v>11</v>
      </c>
      <c r="E34" s="1084"/>
      <c r="F34" s="1219" t="str">
        <f>IF(N(E34),ROUND(E34*D34,2),"")</f>
        <v/>
      </c>
    </row>
    <row r="35" spans="1:7" s="251" customFormat="1" outlineLevel="1">
      <c r="A35" s="269"/>
      <c r="B35" s="270" t="s">
        <v>2352</v>
      </c>
      <c r="C35" s="321"/>
      <c r="D35" s="29"/>
      <c r="E35" s="29"/>
      <c r="F35" s="1163"/>
    </row>
    <row r="36" spans="1:7" s="251" customFormat="1" ht="63.75" outlineLevel="1">
      <c r="A36" s="269"/>
      <c r="B36" s="270" t="s">
        <v>998</v>
      </c>
      <c r="C36" s="321"/>
      <c r="D36" s="30"/>
      <c r="E36" s="29"/>
      <c r="F36" s="1220"/>
    </row>
    <row r="37" spans="1:7" s="251" customFormat="1" outlineLevel="1">
      <c r="A37" s="277"/>
      <c r="B37" s="278" t="s">
        <v>989</v>
      </c>
      <c r="C37" s="322"/>
      <c r="D37" s="346"/>
      <c r="E37" s="346"/>
      <c r="F37" s="1165"/>
    </row>
    <row r="38" spans="1:7" s="251" customFormat="1" outlineLevel="1">
      <c r="A38" s="269"/>
      <c r="B38" s="270"/>
      <c r="C38" s="36"/>
      <c r="D38" s="30"/>
      <c r="E38" s="29"/>
      <c r="F38" s="1220"/>
    </row>
    <row r="39" spans="1:7" s="251" customFormat="1" outlineLevel="1">
      <c r="A39" s="273" t="s">
        <v>493</v>
      </c>
      <c r="B39" s="274" t="s">
        <v>2353</v>
      </c>
      <c r="C39" s="325" t="s">
        <v>486</v>
      </c>
      <c r="D39" s="28">
        <v>69</v>
      </c>
      <c r="E39" s="1084"/>
      <c r="F39" s="1219" t="str">
        <f>IF(N(E39),ROUND(E39*D39,2),"")</f>
        <v/>
      </c>
    </row>
    <row r="40" spans="1:7" s="251" customFormat="1" outlineLevel="1">
      <c r="A40" s="269"/>
      <c r="B40" s="270" t="s">
        <v>2352</v>
      </c>
      <c r="C40" s="321"/>
      <c r="D40" s="29"/>
      <c r="E40" s="29"/>
      <c r="F40" s="1163"/>
    </row>
    <row r="41" spans="1:7" s="251" customFormat="1" ht="63.75" outlineLevel="1">
      <c r="A41" s="269"/>
      <c r="B41" s="347" t="s">
        <v>998</v>
      </c>
      <c r="C41" s="321"/>
      <c r="D41" s="30"/>
      <c r="E41" s="29"/>
      <c r="F41" s="1220"/>
    </row>
    <row r="42" spans="1:7" s="251" customFormat="1" outlineLevel="1">
      <c r="A42" s="277"/>
      <c r="B42" s="278" t="s">
        <v>989</v>
      </c>
      <c r="C42" s="322"/>
      <c r="D42" s="346"/>
      <c r="E42" s="346"/>
      <c r="F42" s="1165"/>
    </row>
    <row r="43" spans="1:7" s="251" customFormat="1" outlineLevel="1">
      <c r="A43" s="266"/>
      <c r="B43" s="267"/>
      <c r="C43" s="348"/>
      <c r="D43" s="306"/>
      <c r="E43" s="306"/>
      <c r="F43" s="1167"/>
    </row>
    <row r="44" spans="1:7" s="251" customFormat="1" outlineLevel="1">
      <c r="A44" s="273" t="s">
        <v>901</v>
      </c>
      <c r="B44" s="274" t="s">
        <v>2354</v>
      </c>
      <c r="C44" s="349" t="s">
        <v>486</v>
      </c>
      <c r="D44" s="325">
        <v>66</v>
      </c>
      <c r="E44" s="1084"/>
      <c r="F44" s="1219" t="str">
        <f>IF(N(E44),ROUND(E44*D44,2),"")</f>
        <v/>
      </c>
    </row>
    <row r="45" spans="1:7" s="251" customFormat="1" ht="63.75" outlineLevel="1">
      <c r="A45" s="269"/>
      <c r="B45" s="270" t="s">
        <v>2355</v>
      </c>
      <c r="C45" s="350"/>
      <c r="D45" s="30"/>
      <c r="E45" s="1221"/>
      <c r="F45" s="1220"/>
    </row>
    <row r="46" spans="1:7" s="251" customFormat="1" outlineLevel="1">
      <c r="A46" s="277"/>
      <c r="B46" s="278" t="s">
        <v>989</v>
      </c>
      <c r="C46" s="351"/>
      <c r="D46" s="346"/>
      <c r="E46" s="1222"/>
      <c r="F46" s="1165"/>
    </row>
    <row r="47" spans="1:7" s="251" customFormat="1" outlineLevel="1">
      <c r="A47" s="269"/>
      <c r="B47" s="270"/>
      <c r="C47" s="352"/>
      <c r="D47" s="29"/>
      <c r="E47" s="29"/>
      <c r="F47" s="1163"/>
    </row>
    <row r="48" spans="1:7" s="251" customFormat="1" outlineLevel="1">
      <c r="A48" s="273" t="s">
        <v>588</v>
      </c>
      <c r="B48" s="274" t="s">
        <v>2356</v>
      </c>
      <c r="C48" s="349" t="s">
        <v>486</v>
      </c>
      <c r="D48" s="325">
        <v>50</v>
      </c>
      <c r="E48" s="1084"/>
      <c r="F48" s="1219" t="str">
        <f>IF(N(E48),ROUND(E48*D48,2),"")</f>
        <v/>
      </c>
    </row>
    <row r="49" spans="1:9" s="251" customFormat="1" ht="63.75" outlineLevel="1">
      <c r="A49" s="269"/>
      <c r="B49" s="270" t="s">
        <v>998</v>
      </c>
      <c r="C49" s="350"/>
      <c r="D49" s="30"/>
      <c r="E49" s="1221"/>
      <c r="F49" s="1220"/>
    </row>
    <row r="50" spans="1:9" s="251" customFormat="1" outlineLevel="1">
      <c r="A50" s="277"/>
      <c r="B50" s="278" t="s">
        <v>989</v>
      </c>
      <c r="C50" s="351"/>
      <c r="D50" s="346"/>
      <c r="E50" s="1222"/>
      <c r="F50" s="1165"/>
    </row>
    <row r="51" spans="1:9" s="251" customFormat="1" outlineLevel="1">
      <c r="A51" s="269"/>
      <c r="B51" s="270"/>
      <c r="C51" s="353"/>
      <c r="D51" s="29"/>
      <c r="E51" s="1221"/>
      <c r="F51" s="1163"/>
    </row>
    <row r="52" spans="1:9" s="42" customFormat="1" outlineLevel="1">
      <c r="A52" s="252" t="s">
        <v>494</v>
      </c>
      <c r="B52" s="253" t="s">
        <v>288</v>
      </c>
      <c r="C52" s="254"/>
      <c r="D52" s="255"/>
      <c r="E52" s="255"/>
      <c r="F52" s="1004"/>
    </row>
    <row r="53" spans="1:9" s="42" customFormat="1" ht="38.25" outlineLevel="1">
      <c r="A53" s="256"/>
      <c r="B53" s="6" t="s">
        <v>2461</v>
      </c>
      <c r="C53" s="257"/>
      <c r="D53" s="258"/>
      <c r="E53" s="258"/>
      <c r="F53" s="1005"/>
    </row>
    <row r="54" spans="1:9" s="42" customFormat="1" ht="38.25" outlineLevel="1">
      <c r="A54" s="256"/>
      <c r="B54" s="6" t="s">
        <v>290</v>
      </c>
      <c r="C54" s="257"/>
      <c r="D54" s="258"/>
      <c r="E54" s="258"/>
      <c r="F54" s="1005"/>
    </row>
    <row r="55" spans="1:9" s="42" customFormat="1" outlineLevel="1">
      <c r="A55" s="259"/>
      <c r="B55" s="26" t="s">
        <v>552</v>
      </c>
      <c r="C55" s="260"/>
      <c r="D55" s="261"/>
      <c r="E55" s="261"/>
      <c r="F55" s="1006"/>
    </row>
    <row r="56" spans="1:9" s="42" customFormat="1" outlineLevel="1">
      <c r="A56" s="262" t="s">
        <v>519</v>
      </c>
      <c r="B56" s="5" t="s">
        <v>300</v>
      </c>
      <c r="C56" s="354" t="s">
        <v>489</v>
      </c>
      <c r="D56" s="346">
        <v>35</v>
      </c>
      <c r="E56" s="1084"/>
      <c r="F56" s="1219" t="str">
        <f>IF(N(E56),ROUND(E56*D56,2),"")</f>
        <v/>
      </c>
    </row>
    <row r="57" spans="1:9" s="42" customFormat="1" ht="13.5" thickBot="1">
      <c r="A57" s="37"/>
      <c r="B57" s="38"/>
      <c r="C57" s="39"/>
      <c r="D57" s="40"/>
      <c r="E57" s="1176"/>
      <c r="F57" s="1177"/>
      <c r="G57" s="13"/>
      <c r="H57" s="41"/>
      <c r="I57" s="41"/>
    </row>
    <row r="58" spans="1:9" s="46" customFormat="1" ht="20.100000000000001" customHeight="1" thickBot="1">
      <c r="A58" s="976"/>
      <c r="B58" s="977" t="s">
        <v>146</v>
      </c>
      <c r="C58" s="978"/>
      <c r="D58" s="979"/>
      <c r="E58" s="1183"/>
      <c r="F58" s="1108">
        <f>SUM(F29:F57)</f>
        <v>0</v>
      </c>
      <c r="G58" s="45"/>
      <c r="H58" s="45"/>
    </row>
    <row r="59" spans="1:9" s="87" customFormat="1">
      <c r="A59" s="100"/>
      <c r="B59" s="101"/>
      <c r="C59" s="102"/>
      <c r="D59" s="103"/>
      <c r="E59" s="1182"/>
      <c r="F59" s="1209"/>
      <c r="G59" s="25"/>
      <c r="H59" s="25"/>
    </row>
    <row r="60" spans="1:9" s="46" customFormat="1" ht="20.100000000000001" customHeight="1">
      <c r="A60" s="104" t="s">
        <v>1350</v>
      </c>
      <c r="B60" s="105" t="s">
        <v>1331</v>
      </c>
      <c r="C60" s="106"/>
      <c r="D60" s="107"/>
      <c r="E60" s="1210"/>
      <c r="F60" s="1211"/>
      <c r="G60" s="45"/>
      <c r="H60" s="45"/>
    </row>
    <row r="61" spans="1:9" s="42" customFormat="1" collapsed="1">
      <c r="A61" s="108"/>
      <c r="B61" s="109"/>
      <c r="C61" s="110"/>
      <c r="D61" s="111"/>
      <c r="E61" s="1212"/>
      <c r="F61" s="1213"/>
      <c r="G61" s="13"/>
      <c r="H61" s="41"/>
      <c r="I61" s="41"/>
    </row>
    <row r="62" spans="1:9" s="42" customFormat="1" outlineLevel="1">
      <c r="A62" s="313" t="s">
        <v>490</v>
      </c>
      <c r="B62" s="355" t="s">
        <v>2357</v>
      </c>
      <c r="C62" s="254" t="s">
        <v>994</v>
      </c>
      <c r="D62" s="255">
        <v>9800</v>
      </c>
      <c r="E62" s="1085"/>
      <c r="F62" s="1218" t="str">
        <f>IF(N(E62),ROUND(E62*D62,2),"")</f>
        <v/>
      </c>
      <c r="G62" s="14"/>
    </row>
    <row r="63" spans="1:9" s="42" customFormat="1" outlineLevel="1">
      <c r="A63" s="344"/>
      <c r="B63" s="356" t="s">
        <v>2358</v>
      </c>
      <c r="C63" s="257"/>
      <c r="D63" s="258"/>
      <c r="E63" s="1005"/>
      <c r="F63" s="1005"/>
      <c r="G63" s="14"/>
    </row>
    <row r="64" spans="1:9" s="42" customFormat="1" ht="38.25" outlineLevel="1">
      <c r="A64" s="344"/>
      <c r="B64" s="356" t="s">
        <v>2359</v>
      </c>
      <c r="C64" s="315"/>
      <c r="D64" s="258"/>
      <c r="E64" s="1005"/>
      <c r="F64" s="1005"/>
      <c r="G64" s="14"/>
    </row>
    <row r="65" spans="1:9" s="42" customFormat="1" outlineLevel="1">
      <c r="A65" s="345"/>
      <c r="B65" s="357" t="s">
        <v>997</v>
      </c>
      <c r="C65" s="260"/>
      <c r="D65" s="261"/>
      <c r="E65" s="1006"/>
      <c r="F65" s="1187"/>
      <c r="G65" s="14"/>
    </row>
    <row r="66" spans="1:9" s="42" customFormat="1" ht="13.5" thickBot="1">
      <c r="A66" s="37"/>
      <c r="B66" s="38"/>
      <c r="C66" s="39"/>
      <c r="D66" s="40"/>
      <c r="E66" s="1176"/>
      <c r="F66" s="1177"/>
      <c r="G66" s="13"/>
      <c r="H66" s="41"/>
      <c r="I66" s="41"/>
    </row>
    <row r="67" spans="1:9" s="46" customFormat="1" ht="20.100000000000001" customHeight="1" thickBot="1">
      <c r="A67" s="976"/>
      <c r="B67" s="977" t="s">
        <v>1332</v>
      </c>
      <c r="C67" s="978"/>
      <c r="D67" s="979"/>
      <c r="E67" s="1183"/>
      <c r="F67" s="1108">
        <f>SUM(F62:F66)</f>
        <v>0</v>
      </c>
      <c r="G67" s="45"/>
      <c r="H67" s="45"/>
    </row>
    <row r="68" spans="1:9" s="87" customFormat="1">
      <c r="A68" s="100"/>
      <c r="B68" s="101"/>
      <c r="C68" s="102"/>
      <c r="D68" s="103"/>
      <c r="E68" s="1182"/>
      <c r="F68" s="1209"/>
      <c r="G68" s="25"/>
      <c r="H68" s="25"/>
    </row>
    <row r="69" spans="1:9" s="46" customFormat="1" ht="20.100000000000001" customHeight="1">
      <c r="A69" s="104" t="s">
        <v>1351</v>
      </c>
      <c r="B69" s="105" t="s">
        <v>147</v>
      </c>
      <c r="C69" s="106"/>
      <c r="D69" s="107"/>
      <c r="E69" s="1210"/>
      <c r="F69" s="1211"/>
      <c r="G69" s="45"/>
      <c r="H69" s="45"/>
    </row>
    <row r="70" spans="1:9" s="42" customFormat="1" collapsed="1">
      <c r="A70" s="108"/>
      <c r="B70" s="109"/>
      <c r="C70" s="110"/>
      <c r="D70" s="111"/>
      <c r="E70" s="1212"/>
      <c r="F70" s="1213"/>
      <c r="G70" s="13"/>
      <c r="H70" s="41"/>
      <c r="I70" s="41"/>
    </row>
    <row r="71" spans="1:9" s="42" customFormat="1" outlineLevel="1">
      <c r="A71" s="252" t="s">
        <v>490</v>
      </c>
      <c r="B71" s="253" t="s">
        <v>147</v>
      </c>
      <c r="C71" s="254"/>
      <c r="D71" s="255"/>
      <c r="E71" s="255"/>
      <c r="F71" s="1004"/>
    </row>
    <row r="72" spans="1:9" s="42" customFormat="1" ht="369.75" outlineLevel="1">
      <c r="A72" s="256"/>
      <c r="B72" s="356" t="s">
        <v>2462</v>
      </c>
      <c r="C72" s="257"/>
      <c r="D72" s="258"/>
      <c r="E72" s="258"/>
      <c r="F72" s="1005"/>
    </row>
    <row r="73" spans="1:9" s="42" customFormat="1" ht="63.75" outlineLevel="1">
      <c r="A73" s="256"/>
      <c r="B73" s="356" t="s">
        <v>2463</v>
      </c>
      <c r="C73" s="257"/>
      <c r="D73" s="258"/>
      <c r="E73" s="258"/>
      <c r="F73" s="1005"/>
    </row>
    <row r="74" spans="1:9" s="42" customFormat="1" outlineLevel="1">
      <c r="A74" s="259"/>
      <c r="B74" s="26" t="s">
        <v>148</v>
      </c>
      <c r="C74" s="260"/>
      <c r="D74" s="261"/>
      <c r="E74" s="261"/>
      <c r="F74" s="1006"/>
    </row>
    <row r="75" spans="1:9" s="42" customFormat="1" outlineLevel="1">
      <c r="A75" s="262" t="s">
        <v>487</v>
      </c>
      <c r="B75" s="5" t="s">
        <v>1216</v>
      </c>
      <c r="C75" s="263" t="s">
        <v>994</v>
      </c>
      <c r="D75" s="264">
        <v>22540</v>
      </c>
      <c r="E75" s="1097"/>
      <c r="F75" s="1223" t="str">
        <f t="shared" ref="F75:F76" si="0">IF(N(E75),ROUND(E75*D75,2),"")</f>
        <v/>
      </c>
    </row>
    <row r="76" spans="1:9" s="42" customFormat="1" outlineLevel="1">
      <c r="A76" s="262" t="s">
        <v>488</v>
      </c>
      <c r="B76" s="5" t="s">
        <v>1217</v>
      </c>
      <c r="C76" s="263" t="s">
        <v>994</v>
      </c>
      <c r="D76" s="264">
        <v>11200</v>
      </c>
      <c r="E76" s="1097"/>
      <c r="F76" s="1223" t="str">
        <f t="shared" si="0"/>
        <v/>
      </c>
    </row>
    <row r="77" spans="1:9" s="42" customFormat="1" ht="13.5" thickBot="1">
      <c r="A77" s="108"/>
      <c r="B77" s="109"/>
      <c r="C77" s="110"/>
      <c r="D77" s="111"/>
      <c r="E77" s="1212"/>
      <c r="F77" s="1213"/>
      <c r="G77" s="13"/>
      <c r="H77" s="41"/>
      <c r="I77" s="41"/>
    </row>
    <row r="78" spans="1:9" s="46" customFormat="1" ht="20.100000000000001" customHeight="1" thickBot="1">
      <c r="A78" s="976"/>
      <c r="B78" s="977" t="s">
        <v>1333</v>
      </c>
      <c r="C78" s="978"/>
      <c r="D78" s="979"/>
      <c r="E78" s="1183"/>
      <c r="F78" s="1108">
        <f>SUM(F75:F77)</f>
        <v>0</v>
      </c>
      <c r="G78" s="45"/>
      <c r="H78" s="45"/>
    </row>
    <row r="79" spans="1:9" s="87" customFormat="1">
      <c r="A79" s="100"/>
      <c r="B79" s="101"/>
      <c r="C79" s="102"/>
      <c r="D79" s="103"/>
      <c r="E79" s="1182"/>
      <c r="F79" s="1209"/>
      <c r="G79" s="25"/>
      <c r="H79" s="25"/>
    </row>
    <row r="80" spans="1:9" s="46" customFormat="1" ht="20.100000000000001" customHeight="1">
      <c r="A80" s="104" t="s">
        <v>1352</v>
      </c>
      <c r="B80" s="105" t="s">
        <v>1353</v>
      </c>
      <c r="C80" s="106"/>
      <c r="D80" s="107"/>
      <c r="E80" s="1210"/>
      <c r="F80" s="1211"/>
      <c r="G80" s="45"/>
      <c r="H80" s="45"/>
    </row>
    <row r="81" spans="1:9" s="42" customFormat="1" collapsed="1">
      <c r="A81" s="108"/>
      <c r="B81" s="109"/>
      <c r="C81" s="110"/>
      <c r="D81" s="111"/>
      <c r="E81" s="1212"/>
      <c r="F81" s="1213"/>
      <c r="G81" s="13"/>
      <c r="H81" s="41"/>
      <c r="I81" s="41"/>
    </row>
    <row r="82" spans="1:9" s="42" customFormat="1" outlineLevel="1">
      <c r="A82" s="252" t="s">
        <v>490</v>
      </c>
      <c r="B82" s="253" t="s">
        <v>1356</v>
      </c>
      <c r="C82" s="254"/>
      <c r="D82" s="255"/>
      <c r="E82" s="255"/>
      <c r="F82" s="1004"/>
    </row>
    <row r="83" spans="1:9" s="42" customFormat="1" ht="51" outlineLevel="1">
      <c r="A83" s="256"/>
      <c r="B83" s="6" t="s">
        <v>1354</v>
      </c>
      <c r="C83" s="257"/>
      <c r="D83" s="258"/>
      <c r="E83" s="258"/>
      <c r="F83" s="1005"/>
    </row>
    <row r="84" spans="1:9" s="42" customFormat="1" ht="14.25" outlineLevel="1">
      <c r="A84" s="259"/>
      <c r="B84" s="26" t="s">
        <v>1355</v>
      </c>
      <c r="C84" s="260"/>
      <c r="D84" s="261"/>
      <c r="E84" s="261"/>
      <c r="F84" s="1006"/>
    </row>
    <row r="85" spans="1:9" s="87" customFormat="1" ht="38.25" outlineLevel="1">
      <c r="A85" s="262" t="s">
        <v>487</v>
      </c>
      <c r="B85" s="5" t="s">
        <v>2420</v>
      </c>
      <c r="C85" s="254" t="s">
        <v>521</v>
      </c>
      <c r="D85" s="264">
        <v>365</v>
      </c>
      <c r="E85" s="1084"/>
      <c r="F85" s="1224" t="str">
        <f t="shared" ref="F85:F86" si="1">IF(N(E85),ROUND(E85*D85,2),"")</f>
        <v/>
      </c>
    </row>
    <row r="86" spans="1:9" s="87" customFormat="1" ht="89.25" outlineLevel="1">
      <c r="A86" s="262" t="s">
        <v>488</v>
      </c>
      <c r="B86" s="5" t="s">
        <v>2421</v>
      </c>
      <c r="C86" s="263" t="s">
        <v>521</v>
      </c>
      <c r="D86" s="264">
        <v>365</v>
      </c>
      <c r="E86" s="1092"/>
      <c r="F86" s="1225" t="str">
        <f t="shared" si="1"/>
        <v/>
      </c>
    </row>
    <row r="87" spans="1:9" s="87" customFormat="1" outlineLevel="1">
      <c r="A87" s="262"/>
      <c r="B87" s="5"/>
      <c r="C87" s="263"/>
      <c r="D87" s="264"/>
      <c r="E87" s="18"/>
      <c r="F87" s="1225"/>
    </row>
    <row r="88" spans="1:9" s="87" customFormat="1" ht="38.25" outlineLevel="1">
      <c r="A88" s="262" t="s">
        <v>968</v>
      </c>
      <c r="B88" s="5" t="s">
        <v>349</v>
      </c>
      <c r="C88" s="263" t="s">
        <v>521</v>
      </c>
      <c r="D88" s="264">
        <v>365</v>
      </c>
      <c r="E88" s="1084"/>
      <c r="F88" s="1224" t="str">
        <f t="shared" ref="F88:F90" si="2">IF(N(E88),ROUND(E88*D88,2),"")</f>
        <v/>
      </c>
    </row>
    <row r="89" spans="1:9" s="87" customFormat="1" ht="38.25" outlineLevel="1">
      <c r="A89" s="262" t="s">
        <v>969</v>
      </c>
      <c r="B89" s="5" t="s">
        <v>2422</v>
      </c>
      <c r="C89" s="263" t="s">
        <v>521</v>
      </c>
      <c r="D89" s="264">
        <v>365</v>
      </c>
      <c r="E89" s="1084"/>
      <c r="F89" s="1224" t="str">
        <f t="shared" si="2"/>
        <v/>
      </c>
    </row>
    <row r="90" spans="1:9" s="87" customFormat="1" ht="102" outlineLevel="1">
      <c r="A90" s="262" t="s">
        <v>970</v>
      </c>
      <c r="B90" s="1082" t="s">
        <v>2423</v>
      </c>
      <c r="C90" s="263" t="s">
        <v>521</v>
      </c>
      <c r="D90" s="264">
        <v>365</v>
      </c>
      <c r="E90" s="1092"/>
      <c r="F90" s="1225" t="str">
        <f t="shared" si="2"/>
        <v/>
      </c>
    </row>
    <row r="91" spans="1:9" s="42" customFormat="1" outlineLevel="1">
      <c r="A91" s="364"/>
      <c r="B91" s="318"/>
      <c r="C91" s="319"/>
      <c r="D91" s="264"/>
      <c r="E91" s="264"/>
      <c r="F91" s="1184"/>
    </row>
    <row r="92" spans="1:9" outlineLevel="1">
      <c r="A92" s="252" t="s">
        <v>492</v>
      </c>
      <c r="B92" s="253" t="s">
        <v>1710</v>
      </c>
      <c r="C92" s="254"/>
      <c r="D92" s="255"/>
      <c r="E92" s="255"/>
      <c r="F92" s="1004"/>
    </row>
    <row r="93" spans="1:9" ht="76.5" outlineLevel="1">
      <c r="A93" s="256"/>
      <c r="B93" s="6" t="s">
        <v>350</v>
      </c>
      <c r="C93" s="257"/>
      <c r="D93" s="258"/>
      <c r="E93" s="258"/>
      <c r="F93" s="1005"/>
    </row>
    <row r="94" spans="1:9" ht="14.25" outlineLevel="1">
      <c r="A94" s="259"/>
      <c r="B94" s="26" t="s">
        <v>1355</v>
      </c>
      <c r="C94" s="260"/>
      <c r="D94" s="261"/>
      <c r="E94" s="261"/>
      <c r="F94" s="1006"/>
    </row>
    <row r="95" spans="1:9" s="87" customFormat="1" ht="38.25" outlineLevel="1">
      <c r="A95" s="262" t="s">
        <v>483</v>
      </c>
      <c r="B95" s="5" t="s">
        <v>2420</v>
      </c>
      <c r="C95" s="254" t="s">
        <v>521</v>
      </c>
      <c r="D95" s="264">
        <v>35</v>
      </c>
      <c r="E95" s="1084"/>
      <c r="F95" s="1224" t="str">
        <f t="shared" ref="F95:F98" si="3">IF(N(E95),ROUND(E95*D95,2),"")</f>
        <v/>
      </c>
    </row>
    <row r="96" spans="1:9" s="87" customFormat="1" ht="51" outlineLevel="1">
      <c r="A96" s="262" t="s">
        <v>484</v>
      </c>
      <c r="B96" s="5" t="s">
        <v>2425</v>
      </c>
      <c r="C96" s="254" t="s">
        <v>521</v>
      </c>
      <c r="D96" s="264">
        <v>35</v>
      </c>
      <c r="E96" s="1084"/>
      <c r="F96" s="1224" t="str">
        <f t="shared" si="3"/>
        <v/>
      </c>
    </row>
    <row r="97" spans="1:9" s="87" customFormat="1" ht="14.25" outlineLevel="1">
      <c r="A97" s="262" t="s">
        <v>575</v>
      </c>
      <c r="B97" s="5" t="s">
        <v>1357</v>
      </c>
      <c r="C97" s="254" t="s">
        <v>521</v>
      </c>
      <c r="D97" s="264">
        <v>35</v>
      </c>
      <c r="E97" s="1084"/>
      <c r="F97" s="1224" t="str">
        <f t="shared" si="3"/>
        <v/>
      </c>
    </row>
    <row r="98" spans="1:9" s="87" customFormat="1" ht="14.25" outlineLevel="1">
      <c r="A98" s="262" t="s">
        <v>1074</v>
      </c>
      <c r="B98" s="5" t="s">
        <v>2424</v>
      </c>
      <c r="C98" s="263" t="s">
        <v>521</v>
      </c>
      <c r="D98" s="264">
        <v>35</v>
      </c>
      <c r="E98" s="1084"/>
      <c r="F98" s="1224" t="str">
        <f t="shared" si="3"/>
        <v/>
      </c>
    </row>
    <row r="99" spans="1:9" s="87" customFormat="1" outlineLevel="1">
      <c r="A99" s="252"/>
      <c r="B99" s="253"/>
      <c r="C99" s="254"/>
      <c r="D99" s="255"/>
      <c r="E99" s="255"/>
      <c r="F99" s="1004"/>
    </row>
    <row r="100" spans="1:9" outlineLevel="1">
      <c r="A100" s="252" t="s">
        <v>493</v>
      </c>
      <c r="B100" s="253" t="s">
        <v>1218</v>
      </c>
      <c r="C100" s="254"/>
      <c r="D100" s="255"/>
      <c r="E100" s="255"/>
      <c r="F100" s="1004"/>
    </row>
    <row r="101" spans="1:9" ht="51" outlineLevel="1">
      <c r="A101" s="256"/>
      <c r="B101" s="6" t="s">
        <v>1219</v>
      </c>
      <c r="C101" s="257"/>
      <c r="D101" s="258"/>
      <c r="E101" s="258"/>
      <c r="F101" s="1005"/>
    </row>
    <row r="102" spans="1:9" ht="14.25" outlineLevel="1">
      <c r="A102" s="259"/>
      <c r="B102" s="26" t="s">
        <v>1355</v>
      </c>
      <c r="C102" s="260"/>
      <c r="D102" s="261"/>
      <c r="E102" s="261"/>
      <c r="F102" s="1006"/>
    </row>
    <row r="103" spans="1:9" s="87" customFormat="1" ht="14.25" outlineLevel="1">
      <c r="A103" s="262" t="s">
        <v>498</v>
      </c>
      <c r="B103" s="5" t="s">
        <v>1220</v>
      </c>
      <c r="C103" s="254" t="s">
        <v>521</v>
      </c>
      <c r="D103" s="264">
        <v>305</v>
      </c>
      <c r="E103" s="1084"/>
      <c r="F103" s="1224" t="str">
        <f t="shared" ref="F103:F105" si="4">IF(N(E103),ROUND(E103*D103,2),"")</f>
        <v/>
      </c>
    </row>
    <row r="104" spans="1:9" s="87" customFormat="1" ht="38.25" outlineLevel="1">
      <c r="A104" s="262" t="s">
        <v>499</v>
      </c>
      <c r="B104" s="5" t="s">
        <v>1221</v>
      </c>
      <c r="C104" s="254" t="s">
        <v>521</v>
      </c>
      <c r="D104" s="264">
        <v>305</v>
      </c>
      <c r="E104" s="1084"/>
      <c r="F104" s="1224" t="str">
        <f t="shared" si="4"/>
        <v/>
      </c>
    </row>
    <row r="105" spans="1:9" s="87" customFormat="1" ht="14.25" outlineLevel="1">
      <c r="A105" s="262" t="s">
        <v>582</v>
      </c>
      <c r="B105" s="5" t="s">
        <v>1222</v>
      </c>
      <c r="C105" s="263" t="s">
        <v>521</v>
      </c>
      <c r="D105" s="264">
        <v>305</v>
      </c>
      <c r="E105" s="1084"/>
      <c r="F105" s="1224" t="str">
        <f t="shared" si="4"/>
        <v/>
      </c>
    </row>
    <row r="106" spans="1:9" s="42" customFormat="1" ht="13.5" thickBot="1">
      <c r="A106" s="37"/>
      <c r="B106" s="38"/>
      <c r="C106" s="39"/>
      <c r="D106" s="40"/>
      <c r="E106" s="1176"/>
      <c r="F106" s="1177"/>
      <c r="G106" s="13"/>
      <c r="H106" s="41"/>
      <c r="I106" s="41"/>
    </row>
    <row r="107" spans="1:9" s="46" customFormat="1" ht="20.100000000000001" customHeight="1" thickBot="1">
      <c r="A107" s="976"/>
      <c r="B107" s="977" t="s">
        <v>1358</v>
      </c>
      <c r="C107" s="978"/>
      <c r="D107" s="979"/>
      <c r="E107" s="1183"/>
      <c r="F107" s="1108">
        <f>SUM(F85:F106)</f>
        <v>0</v>
      </c>
      <c r="G107" s="45"/>
      <c r="H107" s="45"/>
    </row>
    <row r="108" spans="1:9" s="87" customFormat="1">
      <c r="A108" s="100"/>
      <c r="B108" s="101"/>
      <c r="C108" s="102"/>
      <c r="D108" s="103"/>
      <c r="E108" s="1182"/>
      <c r="F108" s="1209"/>
      <c r="G108" s="25"/>
      <c r="H108" s="25"/>
    </row>
    <row r="109" spans="1:9" s="46" customFormat="1" ht="20.100000000000001" customHeight="1">
      <c r="A109" s="104" t="s">
        <v>1359</v>
      </c>
      <c r="B109" s="105" t="s">
        <v>1361</v>
      </c>
      <c r="C109" s="106"/>
      <c r="D109" s="107"/>
      <c r="E109" s="1210"/>
      <c r="F109" s="1211"/>
      <c r="G109" s="45"/>
      <c r="H109" s="45"/>
    </row>
    <row r="110" spans="1:9" s="42" customFormat="1" collapsed="1">
      <c r="A110" s="108"/>
      <c r="B110" s="109"/>
      <c r="C110" s="110"/>
      <c r="D110" s="111"/>
      <c r="E110" s="1212"/>
      <c r="F110" s="1213"/>
      <c r="G110" s="13"/>
      <c r="H110" s="41"/>
      <c r="I110" s="41"/>
    </row>
    <row r="111" spans="1:9" s="42" customFormat="1" ht="25.5" outlineLevel="1">
      <c r="A111" s="252" t="s">
        <v>490</v>
      </c>
      <c r="B111" s="253" t="s">
        <v>1363</v>
      </c>
      <c r="C111" s="254"/>
      <c r="D111" s="255"/>
      <c r="E111" s="255"/>
      <c r="F111" s="1004"/>
    </row>
    <row r="112" spans="1:9" s="42" customFormat="1" ht="89.25" outlineLevel="1">
      <c r="A112" s="256"/>
      <c r="B112" s="6" t="s">
        <v>2426</v>
      </c>
      <c r="C112" s="257"/>
      <c r="D112" s="258"/>
      <c r="E112" s="258"/>
      <c r="F112" s="1005"/>
    </row>
    <row r="113" spans="1:6" s="42" customFormat="1" ht="14.25" outlineLevel="1">
      <c r="A113" s="259"/>
      <c r="B113" s="26" t="s">
        <v>1362</v>
      </c>
      <c r="C113" s="260"/>
      <c r="D113" s="261"/>
      <c r="E113" s="261"/>
      <c r="F113" s="1006"/>
    </row>
    <row r="114" spans="1:6" s="46" customFormat="1" ht="14.25" outlineLevel="1">
      <c r="A114" s="262" t="s">
        <v>487</v>
      </c>
      <c r="B114" s="5" t="s">
        <v>351</v>
      </c>
      <c r="C114" s="263" t="s">
        <v>521</v>
      </c>
      <c r="D114" s="264">
        <v>41</v>
      </c>
      <c r="E114" s="1097"/>
      <c r="F114" s="1223" t="str">
        <f t="shared" ref="F114" si="5">IF(N(E114),ROUND(E114*D114,2),"")</f>
        <v/>
      </c>
    </row>
    <row r="115" spans="1:6" s="42" customFormat="1" outlineLevel="1">
      <c r="A115" s="359"/>
      <c r="B115" s="360"/>
      <c r="C115" s="315"/>
      <c r="D115" s="258"/>
      <c r="E115" s="258"/>
      <c r="F115" s="1005"/>
    </row>
    <row r="116" spans="1:6" s="42" customFormat="1" outlineLevel="1">
      <c r="A116" s="252" t="s">
        <v>492</v>
      </c>
      <c r="B116" s="253" t="s">
        <v>1364</v>
      </c>
      <c r="C116" s="254"/>
      <c r="D116" s="255"/>
      <c r="E116" s="255"/>
      <c r="F116" s="1004"/>
    </row>
    <row r="117" spans="1:6" s="42" customFormat="1" ht="76.5" outlineLevel="1">
      <c r="A117" s="256"/>
      <c r="B117" s="6" t="s">
        <v>2427</v>
      </c>
      <c r="C117" s="257"/>
      <c r="D117" s="258"/>
      <c r="E117" s="258"/>
      <c r="F117" s="1005"/>
    </row>
    <row r="118" spans="1:6" s="42" customFormat="1" ht="14.25" outlineLevel="1">
      <c r="A118" s="259"/>
      <c r="B118" s="26" t="s">
        <v>1362</v>
      </c>
      <c r="C118" s="260"/>
      <c r="D118" s="261"/>
      <c r="E118" s="261"/>
      <c r="F118" s="1006"/>
    </row>
    <row r="119" spans="1:6" s="46" customFormat="1" ht="14.25" outlineLevel="1">
      <c r="A119" s="262" t="s">
        <v>483</v>
      </c>
      <c r="B119" s="5" t="s">
        <v>352</v>
      </c>
      <c r="C119" s="263" t="s">
        <v>521</v>
      </c>
      <c r="D119" s="264">
        <v>160</v>
      </c>
      <c r="E119" s="1097"/>
      <c r="F119" s="1223" t="str">
        <f t="shared" ref="F119" si="6">IF(N(E119),ROUND(E119*D119,2),"")</f>
        <v/>
      </c>
    </row>
    <row r="120" spans="1:6" s="42" customFormat="1" outlineLevel="1">
      <c r="A120" s="262"/>
      <c r="B120" s="5"/>
      <c r="C120" s="263"/>
      <c r="D120" s="264"/>
      <c r="E120" s="264"/>
      <c r="F120" s="1184"/>
    </row>
    <row r="121" spans="1:6" s="42" customFormat="1" outlineLevel="1">
      <c r="A121" s="252" t="s">
        <v>493</v>
      </c>
      <c r="B121" s="253" t="s">
        <v>1365</v>
      </c>
      <c r="C121" s="254"/>
      <c r="D121" s="255"/>
      <c r="E121" s="255"/>
      <c r="F121" s="1004"/>
    </row>
    <row r="122" spans="1:6" s="42" customFormat="1" ht="76.5" outlineLevel="1">
      <c r="A122" s="256"/>
      <c r="B122" s="6" t="s">
        <v>1712</v>
      </c>
      <c r="C122" s="257"/>
      <c r="D122" s="258"/>
      <c r="E122" s="258"/>
      <c r="F122" s="1005"/>
    </row>
    <row r="123" spans="1:6" s="42" customFormat="1" ht="14.25" outlineLevel="1">
      <c r="A123" s="259"/>
      <c r="B123" s="26" t="s">
        <v>1366</v>
      </c>
      <c r="C123" s="260"/>
      <c r="D123" s="261"/>
      <c r="E123" s="261"/>
      <c r="F123" s="1006"/>
    </row>
    <row r="124" spans="1:6" s="46" customFormat="1" outlineLevel="1">
      <c r="A124" s="262" t="s">
        <v>498</v>
      </c>
      <c r="B124" s="5" t="s">
        <v>1367</v>
      </c>
      <c r="C124" s="263" t="s">
        <v>585</v>
      </c>
      <c r="D124" s="264">
        <v>8</v>
      </c>
      <c r="E124" s="1097"/>
      <c r="F124" s="1223" t="str">
        <f t="shared" ref="F124" si="7">IF(N(E124),ROUND(E124*D124,2),"")</f>
        <v/>
      </c>
    </row>
    <row r="125" spans="1:6" s="251" customFormat="1" outlineLevel="1">
      <c r="A125" s="266"/>
      <c r="B125" s="267"/>
      <c r="C125" s="324"/>
      <c r="D125" s="1106"/>
      <c r="E125" s="324"/>
      <c r="F125" s="1192"/>
    </row>
    <row r="126" spans="1:6" s="42" customFormat="1" outlineLevel="1">
      <c r="A126" s="252" t="s">
        <v>901</v>
      </c>
      <c r="B126" s="253" t="s">
        <v>1368</v>
      </c>
      <c r="C126" s="254"/>
      <c r="D126" s="255"/>
      <c r="E126" s="255"/>
      <c r="F126" s="1004"/>
    </row>
    <row r="127" spans="1:6" s="42" customFormat="1" ht="63.75" outlineLevel="1">
      <c r="A127" s="256"/>
      <c r="B127" s="6" t="s">
        <v>1370</v>
      </c>
      <c r="C127" s="257"/>
      <c r="D127" s="258"/>
      <c r="E127" s="258"/>
      <c r="F127" s="1005"/>
    </row>
    <row r="128" spans="1:6" s="42" customFormat="1" ht="14.25" outlineLevel="1">
      <c r="A128" s="259"/>
      <c r="B128" s="26" t="s">
        <v>1366</v>
      </c>
      <c r="C128" s="260"/>
      <c r="D128" s="261"/>
      <c r="E128" s="261"/>
      <c r="F128" s="1006"/>
    </row>
    <row r="129" spans="1:9" s="46" customFormat="1" outlineLevel="1">
      <c r="A129" s="262" t="s">
        <v>500</v>
      </c>
      <c r="B129" s="5" t="s">
        <v>1369</v>
      </c>
      <c r="C129" s="263" t="s">
        <v>585</v>
      </c>
      <c r="D129" s="264">
        <v>7</v>
      </c>
      <c r="E129" s="1085"/>
      <c r="F129" s="1218" t="str">
        <f t="shared" ref="F129" si="8">IF(N(E129),ROUND(E129*D129,2),"")</f>
        <v/>
      </c>
    </row>
    <row r="130" spans="1:9" s="42" customFormat="1" ht="13.5" thickBot="1">
      <c r="A130" s="37"/>
      <c r="B130" s="38"/>
      <c r="C130" s="39"/>
      <c r="D130" s="40"/>
      <c r="E130" s="1176"/>
      <c r="F130" s="1177"/>
      <c r="G130" s="13"/>
      <c r="H130" s="41"/>
      <c r="I130" s="41"/>
    </row>
    <row r="131" spans="1:9" s="46" customFormat="1" ht="20.100000000000001" customHeight="1" thickBot="1">
      <c r="A131" s="976"/>
      <c r="B131" s="977" t="s">
        <v>473</v>
      </c>
      <c r="C131" s="978"/>
      <c r="D131" s="979"/>
      <c r="E131" s="1183"/>
      <c r="F131" s="1108">
        <f>SUM(F114:F130)</f>
        <v>0</v>
      </c>
      <c r="G131" s="45"/>
      <c r="H131" s="45"/>
    </row>
    <row r="132" spans="1:9" s="87" customFormat="1">
      <c r="A132" s="100"/>
      <c r="B132" s="101"/>
      <c r="C132" s="102"/>
      <c r="D132" s="103"/>
      <c r="E132" s="1182"/>
      <c r="F132" s="1209"/>
      <c r="G132" s="25"/>
      <c r="H132" s="25"/>
    </row>
    <row r="133" spans="1:9" s="46" customFormat="1" ht="20.100000000000001" customHeight="1">
      <c r="A133" s="104" t="s">
        <v>474</v>
      </c>
      <c r="B133" s="105" t="s">
        <v>475</v>
      </c>
      <c r="C133" s="106"/>
      <c r="D133" s="107"/>
      <c r="E133" s="1210"/>
      <c r="F133" s="1211"/>
      <c r="G133" s="45"/>
      <c r="H133" s="45"/>
    </row>
    <row r="134" spans="1:9" s="42" customFormat="1" collapsed="1">
      <c r="A134" s="760"/>
      <c r="B134" s="146"/>
      <c r="C134" s="147"/>
      <c r="D134" s="103"/>
      <c r="E134" s="1226"/>
      <c r="F134" s="1227"/>
      <c r="G134" s="13"/>
      <c r="H134" s="41"/>
      <c r="I134" s="41"/>
    </row>
    <row r="135" spans="1:9" s="42" customFormat="1" outlineLevel="1">
      <c r="A135" s="252" t="s">
        <v>490</v>
      </c>
      <c r="B135" s="361" t="s">
        <v>1708</v>
      </c>
      <c r="C135" s="254"/>
      <c r="D135" s="255"/>
      <c r="E135" s="1004"/>
      <c r="F135" s="1004"/>
    </row>
    <row r="136" spans="1:9" s="42" customFormat="1" ht="384" outlineLevel="1">
      <c r="A136" s="256"/>
      <c r="B136" s="21" t="s">
        <v>1977</v>
      </c>
      <c r="C136" s="257"/>
      <c r="D136" s="258"/>
      <c r="E136" s="1005"/>
      <c r="F136" s="1005"/>
    </row>
    <row r="137" spans="1:9" s="42" customFormat="1" ht="114.75" outlineLevel="1">
      <c r="A137" s="256"/>
      <c r="B137" s="1107" t="s">
        <v>1976</v>
      </c>
      <c r="C137" s="257"/>
      <c r="D137" s="258"/>
      <c r="E137" s="1005"/>
      <c r="F137" s="1005"/>
    </row>
    <row r="138" spans="1:9" s="42" customFormat="1" ht="27" outlineLevel="1">
      <c r="A138" s="259"/>
      <c r="B138" s="26" t="s">
        <v>1709</v>
      </c>
      <c r="C138" s="260"/>
      <c r="D138" s="261"/>
      <c r="E138" s="1006"/>
      <c r="F138" s="1006"/>
    </row>
    <row r="139" spans="1:9" s="46" customFormat="1" ht="14.25" outlineLevel="1">
      <c r="A139" s="259" t="s">
        <v>487</v>
      </c>
      <c r="B139" s="26" t="s">
        <v>1706</v>
      </c>
      <c r="C139" s="257" t="s">
        <v>521</v>
      </c>
      <c r="D139" s="261">
        <v>310</v>
      </c>
      <c r="E139" s="1104"/>
      <c r="F139" s="1228" t="str">
        <f t="shared" ref="F139:F140" si="9">IF(N(E139),ROUND(E139*D139,2),"")</f>
        <v/>
      </c>
    </row>
    <row r="140" spans="1:9" s="46" customFormat="1" outlineLevel="1">
      <c r="A140" s="262" t="s">
        <v>488</v>
      </c>
      <c r="B140" s="5" t="s">
        <v>1707</v>
      </c>
      <c r="C140" s="263" t="s">
        <v>585</v>
      </c>
      <c r="D140" s="264">
        <v>345</v>
      </c>
      <c r="E140" s="1085"/>
      <c r="F140" s="1218" t="str">
        <f t="shared" si="9"/>
        <v/>
      </c>
    </row>
    <row r="141" spans="1:9" s="42" customFormat="1" ht="13.5" thickBot="1">
      <c r="A141" s="37"/>
      <c r="B141" s="38"/>
      <c r="C141" s="39"/>
      <c r="D141" s="40"/>
      <c r="E141" s="1176"/>
      <c r="F141" s="1177"/>
      <c r="G141" s="13"/>
      <c r="H141" s="41"/>
      <c r="I141" s="41"/>
    </row>
    <row r="142" spans="1:9" s="46" customFormat="1" ht="20.100000000000001" customHeight="1" thickBot="1">
      <c r="A142" s="976"/>
      <c r="B142" s="977" t="s">
        <v>1371</v>
      </c>
      <c r="C142" s="978"/>
      <c r="D142" s="979"/>
      <c r="E142" s="1183"/>
      <c r="F142" s="1108">
        <f>SUM(F135:F141)</f>
        <v>0</v>
      </c>
      <c r="G142" s="45"/>
      <c r="H142" s="45"/>
    </row>
    <row r="143" spans="1:9" s="87" customFormat="1">
      <c r="A143" s="100"/>
      <c r="B143" s="101"/>
      <c r="C143" s="102"/>
      <c r="D143" s="103"/>
      <c r="E143" s="1182"/>
      <c r="F143" s="1209"/>
      <c r="G143" s="25"/>
      <c r="H143" s="25"/>
    </row>
    <row r="144" spans="1:9" s="46" customFormat="1" ht="20.100000000000001" customHeight="1">
      <c r="A144" s="104" t="s">
        <v>1372</v>
      </c>
      <c r="B144" s="105" t="s">
        <v>1373</v>
      </c>
      <c r="C144" s="106"/>
      <c r="D144" s="107"/>
      <c r="E144" s="1210"/>
      <c r="F144" s="1211"/>
      <c r="G144" s="45"/>
      <c r="H144" s="45"/>
    </row>
    <row r="145" spans="1:9" s="42" customFormat="1" collapsed="1">
      <c r="A145" s="108"/>
      <c r="B145" s="109"/>
      <c r="C145" s="110"/>
      <c r="D145" s="111"/>
      <c r="E145" s="1212"/>
      <c r="F145" s="1213"/>
      <c r="G145" s="13"/>
      <c r="H145" s="41"/>
      <c r="I145" s="41"/>
    </row>
    <row r="146" spans="1:9" s="42" customFormat="1" ht="14.25" outlineLevel="1">
      <c r="A146" s="252" t="s">
        <v>490</v>
      </c>
      <c r="B146" s="253" t="s">
        <v>1374</v>
      </c>
      <c r="C146" s="254" t="s">
        <v>521</v>
      </c>
      <c r="D146" s="255">
        <v>335</v>
      </c>
      <c r="E146" s="1084"/>
      <c r="F146" s="1219" t="str">
        <f t="shared" ref="F146" si="10">IF(N(E146),ROUND(E146*D146,2),"")</f>
        <v/>
      </c>
    </row>
    <row r="147" spans="1:9" s="42" customFormat="1" ht="178.5" outlineLevel="1">
      <c r="A147" s="256"/>
      <c r="B147" s="6" t="s">
        <v>2431</v>
      </c>
      <c r="C147" s="257"/>
      <c r="D147" s="258"/>
      <c r="E147" s="258"/>
      <c r="F147" s="1005"/>
    </row>
    <row r="148" spans="1:9" s="42" customFormat="1" ht="14.25" outlineLevel="1">
      <c r="A148" s="259"/>
      <c r="B148" s="26" t="s">
        <v>1375</v>
      </c>
      <c r="C148" s="260"/>
      <c r="D148" s="261"/>
      <c r="E148" s="261"/>
      <c r="F148" s="1006"/>
    </row>
    <row r="149" spans="1:9" s="42" customFormat="1" outlineLevel="1">
      <c r="A149" s="256"/>
      <c r="B149" s="6"/>
      <c r="C149" s="257"/>
      <c r="D149" s="258"/>
      <c r="E149" s="258"/>
      <c r="F149" s="1005"/>
    </row>
    <row r="150" spans="1:9" s="42" customFormat="1" ht="14.25" outlineLevel="1">
      <c r="A150" s="252" t="s">
        <v>492</v>
      </c>
      <c r="B150" s="253" t="s">
        <v>1223</v>
      </c>
      <c r="C150" s="254" t="s">
        <v>521</v>
      </c>
      <c r="D150" s="255">
        <v>130</v>
      </c>
      <c r="E150" s="1084"/>
      <c r="F150" s="1219" t="str">
        <f t="shared" ref="F150" si="11">IF(N(E150),ROUND(E150*D150,2),"")</f>
        <v/>
      </c>
    </row>
    <row r="151" spans="1:9" s="42" customFormat="1" ht="191.25" outlineLevel="1">
      <c r="A151" s="256"/>
      <c r="B151" s="6" t="s">
        <v>2430</v>
      </c>
      <c r="C151" s="257"/>
      <c r="D151" s="258"/>
      <c r="E151" s="258"/>
      <c r="F151" s="1005"/>
    </row>
    <row r="152" spans="1:9" s="42" customFormat="1" ht="14.25" outlineLevel="1">
      <c r="A152" s="259"/>
      <c r="B152" s="26" t="s">
        <v>1375</v>
      </c>
      <c r="C152" s="260"/>
      <c r="D152" s="261"/>
      <c r="E152" s="261"/>
      <c r="F152" s="1006"/>
    </row>
    <row r="153" spans="1:9" s="42" customFormat="1" outlineLevel="1">
      <c r="A153" s="364"/>
      <c r="B153" s="318"/>
      <c r="C153" s="319"/>
      <c r="D153" s="264"/>
      <c r="E153" s="264"/>
      <c r="F153" s="1184"/>
    </row>
    <row r="154" spans="1:9" s="42" customFormat="1" ht="25.5" outlineLevel="1">
      <c r="A154" s="252" t="s">
        <v>493</v>
      </c>
      <c r="B154" s="253" t="s">
        <v>1376</v>
      </c>
      <c r="C154" s="254" t="s">
        <v>521</v>
      </c>
      <c r="D154" s="255">
        <v>85</v>
      </c>
      <c r="E154" s="1084"/>
      <c r="F154" s="1219" t="str">
        <f t="shared" ref="F154" si="12">IF(N(E154),ROUND(E154*D154,2),"")</f>
        <v/>
      </c>
    </row>
    <row r="155" spans="1:9" s="42" customFormat="1" ht="204" outlineLevel="1">
      <c r="A155" s="256"/>
      <c r="B155" s="6" t="s">
        <v>2429</v>
      </c>
      <c r="C155" s="257"/>
      <c r="D155" s="258"/>
      <c r="E155" s="258"/>
      <c r="F155" s="1005"/>
    </row>
    <row r="156" spans="1:9" s="42" customFormat="1" ht="14.25" outlineLevel="1">
      <c r="A156" s="259"/>
      <c r="B156" s="26" t="s">
        <v>1375</v>
      </c>
      <c r="C156" s="260"/>
      <c r="D156" s="261"/>
      <c r="E156" s="261"/>
      <c r="F156" s="1006"/>
    </row>
    <row r="157" spans="1:9" s="42" customFormat="1" outlineLevel="1">
      <c r="A157" s="256"/>
      <c r="B157" s="6"/>
      <c r="C157" s="257"/>
      <c r="D157" s="258"/>
      <c r="E157" s="258"/>
      <c r="F157" s="1005"/>
    </row>
    <row r="158" spans="1:9" s="42" customFormat="1" ht="14.25" outlineLevel="1">
      <c r="A158" s="252" t="s">
        <v>901</v>
      </c>
      <c r="B158" s="253" t="s">
        <v>1224</v>
      </c>
      <c r="C158" s="254" t="s">
        <v>521</v>
      </c>
      <c r="D158" s="255">
        <v>40</v>
      </c>
      <c r="E158" s="1084"/>
      <c r="F158" s="1219" t="str">
        <f t="shared" ref="F158" si="13">IF(N(E158),ROUND(E158*D158,2),"")</f>
        <v/>
      </c>
    </row>
    <row r="159" spans="1:9" s="42" customFormat="1" ht="204" outlineLevel="1">
      <c r="A159" s="256"/>
      <c r="B159" s="6" t="s">
        <v>2429</v>
      </c>
      <c r="C159" s="257"/>
      <c r="D159" s="258"/>
      <c r="E159" s="258"/>
      <c r="F159" s="1005"/>
    </row>
    <row r="160" spans="1:9" s="42" customFormat="1" ht="14.25" outlineLevel="1">
      <c r="A160" s="259"/>
      <c r="B160" s="26" t="s">
        <v>1375</v>
      </c>
      <c r="C160" s="260"/>
      <c r="D160" s="261"/>
      <c r="E160" s="261"/>
      <c r="F160" s="1006"/>
    </row>
    <row r="161" spans="1:7" s="42" customFormat="1" outlineLevel="1">
      <c r="A161" s="359"/>
      <c r="B161" s="360"/>
      <c r="C161" s="315"/>
      <c r="D161" s="258"/>
      <c r="E161" s="258"/>
      <c r="F161" s="1005"/>
    </row>
    <row r="162" spans="1:7" s="42" customFormat="1" ht="25.5" outlineLevel="1">
      <c r="A162" s="252" t="s">
        <v>588</v>
      </c>
      <c r="B162" s="253" t="s">
        <v>353</v>
      </c>
      <c r="C162" s="365" t="s">
        <v>521</v>
      </c>
      <c r="D162" s="255">
        <v>30</v>
      </c>
      <c r="E162" s="1084"/>
      <c r="F162" s="1219" t="str">
        <f t="shared" ref="F162" si="14">IF(N(E162),ROUND(E162*D162,2),"")</f>
        <v/>
      </c>
    </row>
    <row r="163" spans="1:7" s="42" customFormat="1" ht="216.75" outlineLevel="1">
      <c r="A163" s="256"/>
      <c r="B163" s="6" t="s">
        <v>2428</v>
      </c>
      <c r="C163" s="366"/>
      <c r="D163" s="258"/>
      <c r="E163" s="922"/>
      <c r="F163" s="1005"/>
    </row>
    <row r="164" spans="1:7" s="42" customFormat="1" ht="14.25" outlineLevel="1">
      <c r="A164" s="259"/>
      <c r="B164" s="26" t="s">
        <v>1375</v>
      </c>
      <c r="C164" s="260"/>
      <c r="D164" s="261"/>
      <c r="E164" s="261"/>
      <c r="F164" s="1006"/>
    </row>
    <row r="165" spans="1:7" s="42" customFormat="1" outlineLevel="1">
      <c r="A165" s="262"/>
      <c r="B165" s="253"/>
      <c r="C165" s="254"/>
      <c r="D165" s="255"/>
      <c r="E165" s="264"/>
      <c r="F165" s="1184"/>
    </row>
    <row r="166" spans="1:7" s="42" customFormat="1" ht="14.25" outlineLevel="1">
      <c r="A166" s="252" t="s">
        <v>494</v>
      </c>
      <c r="B166" s="253" t="s">
        <v>1225</v>
      </c>
      <c r="C166" s="759" t="s">
        <v>521</v>
      </c>
      <c r="D166" s="255">
        <v>15</v>
      </c>
      <c r="E166" s="1098"/>
      <c r="F166" s="1219" t="str">
        <f t="shared" ref="F166" si="15">IF(N(E166),ROUND(E166*D166,2),"")</f>
        <v/>
      </c>
    </row>
    <row r="167" spans="1:7" s="42" customFormat="1" ht="216.75" outlineLevel="1">
      <c r="A167" s="256"/>
      <c r="B167" s="910" t="s">
        <v>2432</v>
      </c>
      <c r="C167" s="257"/>
      <c r="D167" s="258"/>
      <c r="E167" s="922"/>
      <c r="F167" s="1005"/>
    </row>
    <row r="168" spans="1:7" s="42" customFormat="1" ht="14.25" outlineLevel="1">
      <c r="A168" s="259"/>
      <c r="B168" s="510" t="s">
        <v>1375</v>
      </c>
      <c r="C168" s="260"/>
      <c r="D168" s="261"/>
      <c r="E168" s="927"/>
      <c r="F168" s="1006"/>
    </row>
    <row r="169" spans="1:7" s="42" customFormat="1" outlineLevel="1">
      <c r="A169" s="359"/>
      <c r="B169" s="360"/>
      <c r="C169" s="315"/>
      <c r="D169" s="258"/>
      <c r="E169" s="258"/>
      <c r="F169" s="1005"/>
    </row>
    <row r="170" spans="1:7" s="42" customFormat="1" ht="25.5" outlineLevel="1">
      <c r="A170" s="252" t="s">
        <v>901</v>
      </c>
      <c r="B170" s="253" t="s">
        <v>1377</v>
      </c>
      <c r="C170" s="254" t="s">
        <v>521</v>
      </c>
      <c r="D170" s="255">
        <v>250</v>
      </c>
      <c r="E170" s="1084"/>
      <c r="F170" s="1219" t="str">
        <f t="shared" ref="F170" si="16">IF(N(E170),ROUND(E170*D170,2),"")</f>
        <v/>
      </c>
      <c r="G170" s="46"/>
    </row>
    <row r="171" spans="1:7" s="42" customFormat="1" ht="127.5" outlineLevel="1">
      <c r="A171" s="256"/>
      <c r="B171" s="6" t="s">
        <v>2360</v>
      </c>
      <c r="C171" s="257"/>
      <c r="D171" s="258"/>
      <c r="E171" s="258"/>
      <c r="F171" s="1005"/>
    </row>
    <row r="172" spans="1:7" s="42" customFormat="1" ht="14.25" outlineLevel="1">
      <c r="A172" s="259"/>
      <c r="B172" s="26" t="s">
        <v>1378</v>
      </c>
      <c r="C172" s="260"/>
      <c r="D172" s="261"/>
      <c r="E172" s="261"/>
      <c r="F172" s="1006"/>
    </row>
    <row r="173" spans="1:7" s="42" customFormat="1" outlineLevel="1">
      <c r="A173" s="359"/>
      <c r="B173" s="360"/>
      <c r="C173" s="315"/>
      <c r="D173" s="258"/>
      <c r="E173" s="258"/>
      <c r="F173" s="1005"/>
    </row>
    <row r="174" spans="1:7" s="42" customFormat="1" ht="25.5" outlineLevel="1">
      <c r="A174" s="252" t="s">
        <v>588</v>
      </c>
      <c r="B174" s="253" t="s">
        <v>1128</v>
      </c>
      <c r="C174" s="254" t="s">
        <v>521</v>
      </c>
      <c r="D174" s="255">
        <v>29</v>
      </c>
      <c r="E174" s="1084"/>
      <c r="F174" s="1219" t="str">
        <f t="shared" ref="F174" si="17">IF(N(E174),ROUND(E174*D174,2),"")</f>
        <v/>
      </c>
      <c r="G174" s="46"/>
    </row>
    <row r="175" spans="1:7" s="42" customFormat="1" ht="140.25" outlineLevel="1">
      <c r="A175" s="256"/>
      <c r="B175" s="6" t="s">
        <v>1129</v>
      </c>
      <c r="C175" s="257"/>
      <c r="D175" s="258"/>
      <c r="E175" s="258"/>
      <c r="F175" s="1005"/>
    </row>
    <row r="176" spans="1:7" s="42" customFormat="1" ht="14.25" outlineLevel="1">
      <c r="A176" s="259"/>
      <c r="B176" s="26" t="s">
        <v>1378</v>
      </c>
      <c r="C176" s="260"/>
      <c r="D176" s="261"/>
      <c r="E176" s="261"/>
      <c r="F176" s="1006"/>
    </row>
    <row r="177" spans="1:7" s="42" customFormat="1" outlineLevel="1">
      <c r="A177" s="359"/>
      <c r="B177" s="360"/>
      <c r="C177" s="315"/>
      <c r="D177" s="258"/>
      <c r="E177" s="258"/>
      <c r="F177" s="1005"/>
    </row>
    <row r="178" spans="1:7" s="42" customFormat="1" ht="25.5" outlineLevel="1">
      <c r="A178" s="252" t="s">
        <v>494</v>
      </c>
      <c r="B178" s="253" t="s">
        <v>1379</v>
      </c>
      <c r="C178" s="254" t="s">
        <v>521</v>
      </c>
      <c r="D178" s="255">
        <v>53</v>
      </c>
      <c r="E178" s="1084"/>
      <c r="F178" s="1219" t="str">
        <f t="shared" ref="F178" si="18">IF(N(E178),ROUND(E178*D178,2),"")</f>
        <v/>
      </c>
      <c r="G178" s="46"/>
    </row>
    <row r="179" spans="1:7" s="42" customFormat="1" ht="127.5" outlineLevel="1">
      <c r="A179" s="256"/>
      <c r="B179" s="6" t="s">
        <v>354</v>
      </c>
      <c r="C179" s="257"/>
      <c r="D179" s="258"/>
      <c r="E179" s="258"/>
      <c r="F179" s="1005"/>
    </row>
    <row r="180" spans="1:7" s="42" customFormat="1" ht="14.25" outlineLevel="1">
      <c r="A180" s="259"/>
      <c r="B180" s="26" t="s">
        <v>1378</v>
      </c>
      <c r="C180" s="260"/>
      <c r="D180" s="261"/>
      <c r="E180" s="261"/>
      <c r="F180" s="1006"/>
    </row>
    <row r="181" spans="1:7" s="42" customFormat="1" outlineLevel="1">
      <c r="A181" s="262"/>
      <c r="B181" s="5"/>
      <c r="C181" s="263"/>
      <c r="D181" s="264"/>
      <c r="E181" s="264"/>
      <c r="F181" s="1184"/>
    </row>
    <row r="182" spans="1:7" s="42" customFormat="1" ht="14.25" outlineLevel="1">
      <c r="A182" s="252" t="s">
        <v>898</v>
      </c>
      <c r="B182" s="253" t="s">
        <v>1380</v>
      </c>
      <c r="C182" s="254" t="s">
        <v>521</v>
      </c>
      <c r="D182" s="255">
        <v>352</v>
      </c>
      <c r="E182" s="1084"/>
      <c r="F182" s="1219" t="str">
        <f t="shared" ref="F182" si="19">IF(N(E182),ROUND(E182*D182,2),"")</f>
        <v/>
      </c>
    </row>
    <row r="183" spans="1:7" s="42" customFormat="1" ht="114.75" outlineLevel="1">
      <c r="A183" s="256"/>
      <c r="B183" s="6" t="s">
        <v>1711</v>
      </c>
      <c r="C183" s="257"/>
      <c r="D183" s="258"/>
      <c r="E183" s="258"/>
      <c r="F183" s="1005"/>
    </row>
    <row r="184" spans="1:7" s="42" customFormat="1" ht="14.25" outlineLevel="1">
      <c r="A184" s="259"/>
      <c r="B184" s="26" t="s">
        <v>1651</v>
      </c>
      <c r="C184" s="260"/>
      <c r="D184" s="261"/>
      <c r="E184" s="261"/>
      <c r="F184" s="1006"/>
    </row>
    <row r="185" spans="1:7" s="42" customFormat="1" outlineLevel="1">
      <c r="A185" s="359"/>
      <c r="B185" s="360"/>
      <c r="C185" s="315"/>
      <c r="D185" s="258"/>
      <c r="E185" s="258"/>
      <c r="F185" s="1005"/>
    </row>
    <row r="186" spans="1:7" s="42" customFormat="1" ht="14.25" outlineLevel="1">
      <c r="A186" s="252" t="s">
        <v>899</v>
      </c>
      <c r="B186" s="253" t="s">
        <v>355</v>
      </c>
      <c r="C186" s="254" t="s">
        <v>521</v>
      </c>
      <c r="D186" s="255">
        <v>15</v>
      </c>
      <c r="E186" s="1084"/>
      <c r="F186" s="1219" t="str">
        <f t="shared" ref="F186" si="20">IF(N(E186),ROUND(E186*D186,2),"")</f>
        <v/>
      </c>
    </row>
    <row r="187" spans="1:7" s="42" customFormat="1" ht="127.5" outlineLevel="1">
      <c r="A187" s="256"/>
      <c r="B187" s="6" t="s">
        <v>356</v>
      </c>
      <c r="C187" s="257"/>
      <c r="D187" s="258"/>
      <c r="E187" s="258"/>
      <c r="F187" s="1005"/>
    </row>
    <row r="188" spans="1:7" s="42" customFormat="1" ht="14.25" outlineLevel="1">
      <c r="A188" s="259"/>
      <c r="B188" s="26" t="s">
        <v>1651</v>
      </c>
      <c r="C188" s="260"/>
      <c r="D188" s="261"/>
      <c r="E188" s="261"/>
      <c r="F188" s="1006"/>
    </row>
    <row r="189" spans="1:7" s="42" customFormat="1" outlineLevel="1">
      <c r="A189" s="359"/>
      <c r="B189" s="360"/>
      <c r="C189" s="315"/>
      <c r="D189" s="258"/>
      <c r="E189" s="258"/>
      <c r="F189" s="1005"/>
    </row>
    <row r="190" spans="1:7" s="42" customFormat="1" outlineLevel="1">
      <c r="A190" s="252" t="s">
        <v>909</v>
      </c>
      <c r="B190" s="253" t="s">
        <v>1113</v>
      </c>
      <c r="C190" s="254"/>
      <c r="D190" s="255"/>
      <c r="E190" s="255"/>
      <c r="F190" s="1004"/>
    </row>
    <row r="191" spans="1:7" s="42" customFormat="1" ht="25.5" outlineLevel="1">
      <c r="A191" s="256"/>
      <c r="B191" s="6" t="s">
        <v>268</v>
      </c>
      <c r="C191" s="257"/>
      <c r="D191" s="258"/>
      <c r="E191" s="258"/>
      <c r="F191" s="1005"/>
    </row>
    <row r="192" spans="1:7" s="42" customFormat="1" outlineLevel="1">
      <c r="A192" s="259"/>
      <c r="B192" s="26" t="s">
        <v>269</v>
      </c>
      <c r="C192" s="260"/>
      <c r="D192" s="261"/>
      <c r="E192" s="261"/>
      <c r="F192" s="1006"/>
    </row>
    <row r="193" spans="1:9" s="46" customFormat="1" outlineLevel="1">
      <c r="A193" s="262" t="s">
        <v>911</v>
      </c>
      <c r="B193" s="5" t="s">
        <v>270</v>
      </c>
      <c r="C193" s="254" t="s">
        <v>491</v>
      </c>
      <c r="D193" s="264">
        <v>5</v>
      </c>
      <c r="E193" s="1084"/>
      <c r="F193" s="1219" t="str">
        <f t="shared" ref="F193:F195" si="21">IF(N(E193),ROUND(E193*D193,2),"")</f>
        <v/>
      </c>
    </row>
    <row r="194" spans="1:9" s="46" customFormat="1" outlineLevel="1">
      <c r="A194" s="262" t="s">
        <v>1072</v>
      </c>
      <c r="B194" s="5" t="s">
        <v>271</v>
      </c>
      <c r="C194" s="263" t="s">
        <v>491</v>
      </c>
      <c r="D194" s="264">
        <v>35</v>
      </c>
      <c r="E194" s="1092"/>
      <c r="F194" s="1217" t="str">
        <f t="shared" si="21"/>
        <v/>
      </c>
    </row>
    <row r="195" spans="1:9" s="46" customFormat="1" ht="25.5" outlineLevel="1">
      <c r="A195" s="262" t="s">
        <v>163</v>
      </c>
      <c r="B195" s="5" t="s">
        <v>2433</v>
      </c>
      <c r="C195" s="263" t="s">
        <v>491</v>
      </c>
      <c r="D195" s="264">
        <v>2</v>
      </c>
      <c r="E195" s="1092"/>
      <c r="F195" s="1217" t="str">
        <f t="shared" si="21"/>
        <v/>
      </c>
    </row>
    <row r="196" spans="1:9" s="42" customFormat="1" outlineLevel="1">
      <c r="A196" s="359"/>
      <c r="B196" s="360"/>
      <c r="C196" s="315"/>
      <c r="D196" s="258"/>
      <c r="E196" s="258"/>
      <c r="F196" s="1005"/>
    </row>
    <row r="197" spans="1:9" s="42" customFormat="1" outlineLevel="1">
      <c r="A197" s="252" t="s">
        <v>916</v>
      </c>
      <c r="B197" s="253" t="s">
        <v>1649</v>
      </c>
      <c r="C197" s="254" t="s">
        <v>491</v>
      </c>
      <c r="D197" s="255">
        <v>7</v>
      </c>
      <c r="E197" s="1084"/>
      <c r="F197" s="1219" t="str">
        <f t="shared" ref="F197" si="22">IF(N(E197),ROUND(E197*D197,2),"")</f>
        <v/>
      </c>
    </row>
    <row r="198" spans="1:9" s="42" customFormat="1" ht="63.75" outlineLevel="1">
      <c r="A198" s="256"/>
      <c r="B198" s="6" t="s">
        <v>1652</v>
      </c>
      <c r="C198" s="257"/>
      <c r="D198" s="258"/>
      <c r="E198" s="258"/>
      <c r="F198" s="1005"/>
    </row>
    <row r="199" spans="1:9" s="42" customFormat="1" outlineLevel="1">
      <c r="A199" s="259"/>
      <c r="B199" s="26" t="s">
        <v>1650</v>
      </c>
      <c r="C199" s="260"/>
      <c r="D199" s="261"/>
      <c r="E199" s="261"/>
      <c r="F199" s="1006"/>
    </row>
    <row r="200" spans="1:9" s="42" customFormat="1" ht="13.5" thickBot="1">
      <c r="A200" s="37"/>
      <c r="B200" s="38"/>
      <c r="C200" s="39"/>
      <c r="D200" s="40"/>
      <c r="E200" s="1176"/>
      <c r="F200" s="1177"/>
      <c r="G200" s="13"/>
      <c r="H200" s="41"/>
      <c r="I200" s="41"/>
    </row>
    <row r="201" spans="1:9" s="46" customFormat="1" ht="20.100000000000001" customHeight="1" thickBot="1">
      <c r="A201" s="976"/>
      <c r="B201" s="977" t="s">
        <v>1381</v>
      </c>
      <c r="C201" s="978"/>
      <c r="D201" s="979"/>
      <c r="E201" s="1183"/>
      <c r="F201" s="1108">
        <f>SUM(F146:F200)</f>
        <v>0</v>
      </c>
      <c r="G201" s="45"/>
      <c r="H201" s="45"/>
    </row>
    <row r="202" spans="1:9" s="87" customFormat="1">
      <c r="A202" s="100"/>
      <c r="B202" s="101"/>
      <c r="C202" s="102"/>
      <c r="D202" s="103"/>
      <c r="E202" s="1182"/>
      <c r="F202" s="1209"/>
      <c r="G202" s="25"/>
      <c r="H202" s="25"/>
    </row>
    <row r="203" spans="1:9" s="46" customFormat="1" ht="20.100000000000001" customHeight="1">
      <c r="A203" s="104" t="s">
        <v>1382</v>
      </c>
      <c r="B203" s="105" t="s">
        <v>1112</v>
      </c>
      <c r="C203" s="106"/>
      <c r="D203" s="107"/>
      <c r="E203" s="1210"/>
      <c r="F203" s="1211"/>
      <c r="G203" s="45"/>
      <c r="H203" s="45"/>
    </row>
    <row r="204" spans="1:9" s="42" customFormat="1" collapsed="1">
      <c r="A204" s="108"/>
      <c r="B204" s="109"/>
      <c r="C204" s="110"/>
      <c r="D204" s="111"/>
      <c r="E204" s="1212"/>
      <c r="F204" s="1213"/>
      <c r="G204" s="13"/>
      <c r="H204" s="41"/>
      <c r="I204" s="41"/>
    </row>
    <row r="205" spans="1:9" s="42" customFormat="1" outlineLevel="1">
      <c r="A205" s="252" t="s">
        <v>490</v>
      </c>
      <c r="B205" s="253" t="s">
        <v>1384</v>
      </c>
      <c r="C205" s="254"/>
      <c r="D205" s="255"/>
      <c r="E205" s="255"/>
      <c r="F205" s="1004"/>
    </row>
    <row r="206" spans="1:9" s="42" customFormat="1" ht="51" outlineLevel="1">
      <c r="A206" s="256"/>
      <c r="B206" s="6" t="s">
        <v>835</v>
      </c>
      <c r="C206" s="257"/>
      <c r="D206" s="258"/>
      <c r="E206" s="258"/>
      <c r="F206" s="1005"/>
    </row>
    <row r="207" spans="1:9" s="42" customFormat="1" ht="165.75" outlineLevel="1">
      <c r="A207" s="256"/>
      <c r="B207" s="6" t="s">
        <v>834</v>
      </c>
      <c r="C207" s="257"/>
      <c r="D207" s="258"/>
      <c r="E207" s="258"/>
      <c r="F207" s="1005"/>
    </row>
    <row r="208" spans="1:9" s="42" customFormat="1" ht="140.25" outlineLevel="1">
      <c r="A208" s="256"/>
      <c r="B208" s="6" t="s">
        <v>150</v>
      </c>
      <c r="C208" s="257"/>
      <c r="D208" s="258"/>
      <c r="E208" s="258"/>
      <c r="F208" s="1005"/>
    </row>
    <row r="209" spans="1:6" s="42" customFormat="1" outlineLevel="1">
      <c r="A209" s="259"/>
      <c r="B209" s="26" t="s">
        <v>1383</v>
      </c>
      <c r="C209" s="260"/>
      <c r="D209" s="261"/>
      <c r="E209" s="261"/>
      <c r="F209" s="1006"/>
    </row>
    <row r="210" spans="1:6" s="46" customFormat="1" ht="25.5" outlineLevel="1">
      <c r="A210" s="262" t="s">
        <v>487</v>
      </c>
      <c r="B210" s="5" t="s">
        <v>357</v>
      </c>
      <c r="C210" s="254" t="s">
        <v>491</v>
      </c>
      <c r="D210" s="264">
        <v>14</v>
      </c>
      <c r="E210" s="1084"/>
      <c r="F210" s="1219" t="str">
        <f t="shared" ref="F210:F213" si="23">IF(N(E210),ROUND(E210*D210,2),"")</f>
        <v/>
      </c>
    </row>
    <row r="211" spans="1:6" s="46" customFormat="1" ht="38.25" outlineLevel="1">
      <c r="A211" s="262" t="s">
        <v>488</v>
      </c>
      <c r="B211" s="5" t="s">
        <v>358</v>
      </c>
      <c r="C211" s="254" t="s">
        <v>491</v>
      </c>
      <c r="D211" s="264">
        <v>14</v>
      </c>
      <c r="E211" s="1084"/>
      <c r="F211" s="1219" t="str">
        <f t="shared" si="23"/>
        <v/>
      </c>
    </row>
    <row r="212" spans="1:6" s="46" customFormat="1" ht="38.25" outlineLevel="1">
      <c r="A212" s="262" t="s">
        <v>968</v>
      </c>
      <c r="B212" s="5" t="s">
        <v>1226</v>
      </c>
      <c r="C212" s="263" t="s">
        <v>491</v>
      </c>
      <c r="D212" s="264">
        <v>5</v>
      </c>
      <c r="E212" s="1084"/>
      <c r="F212" s="1219" t="str">
        <f t="shared" si="23"/>
        <v/>
      </c>
    </row>
    <row r="213" spans="1:6" s="46" customFormat="1" ht="38.25" outlineLevel="1">
      <c r="A213" s="262" t="s">
        <v>969</v>
      </c>
      <c r="B213" s="5" t="s">
        <v>2361</v>
      </c>
      <c r="C213" s="263" t="s">
        <v>491</v>
      </c>
      <c r="D213" s="264">
        <v>1</v>
      </c>
      <c r="E213" s="1084"/>
      <c r="F213" s="1219" t="str">
        <f t="shared" si="23"/>
        <v/>
      </c>
    </row>
    <row r="214" spans="1:6" s="42" customFormat="1" outlineLevel="1">
      <c r="A214" s="364"/>
      <c r="B214" s="318"/>
      <c r="C214" s="319"/>
      <c r="D214" s="264"/>
      <c r="E214" s="264"/>
      <c r="F214" s="1184"/>
    </row>
    <row r="215" spans="1:6" s="42" customFormat="1" outlineLevel="1">
      <c r="A215" s="252" t="s">
        <v>492</v>
      </c>
      <c r="B215" s="253" t="s">
        <v>836</v>
      </c>
      <c r="C215" s="254"/>
      <c r="D215" s="255"/>
      <c r="E215" s="255"/>
      <c r="F215" s="1004"/>
    </row>
    <row r="216" spans="1:6" s="42" customFormat="1" ht="194.25" customHeight="1" outlineLevel="1">
      <c r="A216" s="256"/>
      <c r="B216" s="368" t="s">
        <v>2362</v>
      </c>
      <c r="C216" s="257"/>
      <c r="D216" s="258"/>
      <c r="E216" s="258"/>
      <c r="F216" s="1005"/>
    </row>
    <row r="217" spans="1:6" s="42" customFormat="1" outlineLevel="1">
      <c r="A217" s="259"/>
      <c r="B217" s="26" t="s">
        <v>1383</v>
      </c>
      <c r="C217" s="260"/>
      <c r="D217" s="261"/>
      <c r="E217" s="261"/>
      <c r="F217" s="1006"/>
    </row>
    <row r="218" spans="1:6" s="46" customFormat="1" outlineLevel="1">
      <c r="A218" s="262" t="s">
        <v>483</v>
      </c>
      <c r="B218" s="5" t="s">
        <v>1227</v>
      </c>
      <c r="C218" s="263" t="s">
        <v>491</v>
      </c>
      <c r="D218" s="264">
        <v>1</v>
      </c>
      <c r="E218" s="1092"/>
      <c r="F218" s="1217" t="str">
        <f t="shared" ref="F218:F221" si="24">IF(N(E218),ROUND(E218*D218,2),"")</f>
        <v/>
      </c>
    </row>
    <row r="219" spans="1:6" s="46" customFormat="1" outlineLevel="1">
      <c r="A219" s="262" t="s">
        <v>484</v>
      </c>
      <c r="B219" s="5" t="s">
        <v>359</v>
      </c>
      <c r="C219" s="263" t="s">
        <v>491</v>
      </c>
      <c r="D219" s="264">
        <v>1</v>
      </c>
      <c r="E219" s="1092"/>
      <c r="F219" s="1217" t="str">
        <f t="shared" si="24"/>
        <v/>
      </c>
    </row>
    <row r="220" spans="1:6" s="42" customFormat="1" outlineLevel="1">
      <c r="A220" s="359"/>
      <c r="B220" s="360"/>
      <c r="C220" s="315"/>
      <c r="D220" s="258"/>
      <c r="E220" s="258"/>
      <c r="F220" s="1005"/>
    </row>
    <row r="221" spans="1:6" s="42" customFormat="1" outlineLevel="1">
      <c r="A221" s="252" t="s">
        <v>493</v>
      </c>
      <c r="B221" s="253" t="s">
        <v>360</v>
      </c>
      <c r="C221" s="254" t="s">
        <v>491</v>
      </c>
      <c r="D221" s="255">
        <v>3</v>
      </c>
      <c r="E221" s="1084"/>
      <c r="F221" s="1219" t="str">
        <f t="shared" si="24"/>
        <v/>
      </c>
    </row>
    <row r="222" spans="1:6" s="42" customFormat="1" ht="51" outlineLevel="1">
      <c r="A222" s="256"/>
      <c r="B222" s="6" t="s">
        <v>1228</v>
      </c>
      <c r="C222" s="257"/>
      <c r="D222" s="258"/>
      <c r="E222" s="258"/>
      <c r="F222" s="1005"/>
    </row>
    <row r="223" spans="1:6" s="42" customFormat="1" ht="76.5" outlineLevel="1">
      <c r="A223" s="256"/>
      <c r="B223" s="6" t="s">
        <v>361</v>
      </c>
      <c r="C223" s="257"/>
      <c r="D223" s="258"/>
      <c r="E223" s="258"/>
      <c r="F223" s="1005"/>
    </row>
    <row r="224" spans="1:6" s="46" customFormat="1" outlineLevel="1">
      <c r="A224" s="259"/>
      <c r="B224" s="26" t="s">
        <v>1383</v>
      </c>
      <c r="C224" s="260"/>
      <c r="D224" s="261"/>
      <c r="E224" s="261"/>
      <c r="F224" s="1006"/>
    </row>
    <row r="225" spans="1:6" s="42" customFormat="1" outlineLevel="1">
      <c r="A225" s="359"/>
      <c r="B225" s="360"/>
      <c r="C225" s="315"/>
      <c r="D225" s="258"/>
      <c r="E225" s="258"/>
      <c r="F225" s="1005"/>
    </row>
    <row r="226" spans="1:6" s="42" customFormat="1" ht="38.25" outlineLevel="1">
      <c r="A226" s="252" t="s">
        <v>901</v>
      </c>
      <c r="B226" s="253" t="s">
        <v>1126</v>
      </c>
      <c r="C226" s="254" t="s">
        <v>159</v>
      </c>
      <c r="D226" s="255">
        <v>1</v>
      </c>
      <c r="E226" s="1084"/>
      <c r="F226" s="1219" t="str">
        <f t="shared" ref="F226" si="25">IF(N(E226),ROUND(E226*D226,2),"")</f>
        <v/>
      </c>
    </row>
    <row r="227" spans="1:6" s="42" customFormat="1" ht="114.75" outlineLevel="1">
      <c r="A227" s="256"/>
      <c r="B227" s="6" t="s">
        <v>2439</v>
      </c>
      <c r="C227" s="257"/>
      <c r="D227" s="258"/>
      <c r="E227" s="258"/>
      <c r="F227" s="1005"/>
    </row>
    <row r="228" spans="1:6" s="42" customFormat="1" outlineLevel="1">
      <c r="A228" s="259"/>
      <c r="B228" s="26" t="s">
        <v>837</v>
      </c>
      <c r="C228" s="260"/>
      <c r="D228" s="261"/>
      <c r="E228" s="261"/>
      <c r="F228" s="1006"/>
    </row>
    <row r="229" spans="1:6" s="42" customFormat="1" outlineLevel="1">
      <c r="A229" s="359"/>
      <c r="B229" s="360"/>
      <c r="C229" s="315"/>
      <c r="D229" s="258"/>
      <c r="E229" s="258"/>
      <c r="F229" s="1005"/>
    </row>
    <row r="230" spans="1:6" s="42" customFormat="1" ht="38.25" outlineLevel="1">
      <c r="A230" s="252" t="s">
        <v>588</v>
      </c>
      <c r="B230" s="1075" t="s">
        <v>1127</v>
      </c>
      <c r="C230" s="254" t="s">
        <v>159</v>
      </c>
      <c r="D230" s="255">
        <v>1</v>
      </c>
      <c r="E230" s="1084"/>
      <c r="F230" s="1219" t="str">
        <f t="shared" ref="F230" si="26">IF(N(E230),ROUND(E230*D230,2),"")</f>
        <v/>
      </c>
    </row>
    <row r="231" spans="1:6" s="42" customFormat="1" ht="102" outlineLevel="1">
      <c r="A231" s="256"/>
      <c r="B231" s="392" t="s">
        <v>2441</v>
      </c>
      <c r="C231" s="257"/>
      <c r="D231" s="258"/>
      <c r="E231" s="258"/>
      <c r="F231" s="1005"/>
    </row>
    <row r="232" spans="1:6" s="42" customFormat="1" outlineLevel="1">
      <c r="A232" s="259"/>
      <c r="B232" s="26" t="s">
        <v>837</v>
      </c>
      <c r="C232" s="260"/>
      <c r="D232" s="261"/>
      <c r="E232" s="261"/>
      <c r="F232" s="1006"/>
    </row>
    <row r="233" spans="1:6" outlineLevel="1">
      <c r="A233" s="364"/>
      <c r="B233" s="318"/>
      <c r="C233" s="319"/>
      <c r="D233" s="264"/>
      <c r="E233" s="264"/>
      <c r="F233" s="1184"/>
    </row>
    <row r="234" spans="1:6" ht="25.5" outlineLevel="1">
      <c r="A234" s="252" t="s">
        <v>494</v>
      </c>
      <c r="B234" s="253" t="s">
        <v>362</v>
      </c>
      <c r="C234" s="254" t="s">
        <v>491</v>
      </c>
      <c r="D234" s="255">
        <v>1</v>
      </c>
      <c r="E234" s="1084"/>
      <c r="F234" s="1219" t="str">
        <f t="shared" ref="F234" si="27">IF(N(E234),ROUND(E234*D234,2),"")</f>
        <v/>
      </c>
    </row>
    <row r="235" spans="1:6" ht="204" outlineLevel="1">
      <c r="A235" s="256"/>
      <c r="B235" s="6" t="s">
        <v>2443</v>
      </c>
      <c r="C235" s="257"/>
      <c r="D235" s="258"/>
      <c r="E235" s="258"/>
      <c r="F235" s="1005"/>
    </row>
    <row r="236" spans="1:6" outlineLevel="1">
      <c r="A236" s="259"/>
      <c r="B236" s="26" t="s">
        <v>1111</v>
      </c>
      <c r="C236" s="260"/>
      <c r="D236" s="261"/>
      <c r="E236" s="261"/>
      <c r="F236" s="1006"/>
    </row>
    <row r="237" spans="1:6" outlineLevel="1">
      <c r="A237" s="359"/>
      <c r="B237" s="360"/>
      <c r="C237" s="315"/>
      <c r="D237" s="258"/>
      <c r="E237" s="258"/>
      <c r="F237" s="1005"/>
    </row>
    <row r="238" spans="1:6" ht="25.5" outlineLevel="1">
      <c r="A238" s="252" t="s">
        <v>897</v>
      </c>
      <c r="B238" s="253" t="s">
        <v>363</v>
      </c>
      <c r="C238" s="254" t="s">
        <v>491</v>
      </c>
      <c r="D238" s="255">
        <v>1</v>
      </c>
      <c r="E238" s="1084"/>
      <c r="F238" s="1219" t="str">
        <f t="shared" ref="F238" si="28">IF(N(E238),ROUND(E238*D238,2),"")</f>
        <v/>
      </c>
    </row>
    <row r="239" spans="1:6" ht="204" outlineLevel="1">
      <c r="A239" s="256"/>
      <c r="B239" s="6" t="s">
        <v>2443</v>
      </c>
      <c r="C239" s="257"/>
      <c r="D239" s="258"/>
      <c r="E239" s="258"/>
      <c r="F239" s="1005"/>
    </row>
    <row r="240" spans="1:6" outlineLevel="1">
      <c r="A240" s="259"/>
      <c r="B240" s="26" t="s">
        <v>1111</v>
      </c>
      <c r="C240" s="260"/>
      <c r="D240" s="261"/>
      <c r="E240" s="261"/>
      <c r="F240" s="1006"/>
    </row>
    <row r="241" spans="1:6" outlineLevel="1">
      <c r="A241" s="359"/>
      <c r="B241" s="360"/>
      <c r="C241" s="315"/>
      <c r="D241" s="258"/>
      <c r="E241" s="258"/>
      <c r="F241" s="1005"/>
    </row>
    <row r="242" spans="1:6" ht="25.5" outlineLevel="1">
      <c r="A242" s="252" t="s">
        <v>898</v>
      </c>
      <c r="B242" s="253" t="s">
        <v>1229</v>
      </c>
      <c r="C242" s="254" t="s">
        <v>491</v>
      </c>
      <c r="D242" s="255">
        <v>2</v>
      </c>
      <c r="E242" s="1084"/>
      <c r="F242" s="1219" t="str">
        <f t="shared" ref="F242" si="29">IF(N(E242),ROUND(E242*D242,2),"")</f>
        <v/>
      </c>
    </row>
    <row r="243" spans="1:6" ht="229.5" outlineLevel="1">
      <c r="A243" s="256"/>
      <c r="B243" s="6" t="s">
        <v>2446</v>
      </c>
      <c r="C243" s="257"/>
      <c r="D243" s="258"/>
      <c r="E243" s="258"/>
      <c r="F243" s="1005"/>
    </row>
    <row r="244" spans="1:6" outlineLevel="1">
      <c r="A244" s="259"/>
      <c r="B244" s="26" t="s">
        <v>1111</v>
      </c>
      <c r="C244" s="260"/>
      <c r="D244" s="261"/>
      <c r="E244" s="261"/>
      <c r="F244" s="1006"/>
    </row>
    <row r="245" spans="1:6" outlineLevel="1">
      <c r="A245" s="364"/>
      <c r="B245" s="318"/>
      <c r="C245" s="319"/>
      <c r="D245" s="264"/>
      <c r="E245" s="264"/>
      <c r="F245" s="1184"/>
    </row>
    <row r="246" spans="1:6" ht="25.5" outlineLevel="1">
      <c r="A246" s="252" t="s">
        <v>899</v>
      </c>
      <c r="B246" s="253" t="s">
        <v>1953</v>
      </c>
      <c r="C246" s="254" t="s">
        <v>491</v>
      </c>
      <c r="D246" s="255">
        <v>5</v>
      </c>
      <c r="E246" s="1084"/>
      <c r="F246" s="1219" t="str">
        <f t="shared" ref="F246" si="30">IF(N(E246),ROUND(E246*D246,2),"")</f>
        <v/>
      </c>
    </row>
    <row r="247" spans="1:6" ht="191.25" outlineLevel="1">
      <c r="A247" s="256"/>
      <c r="B247" s="6" t="s">
        <v>2448</v>
      </c>
      <c r="C247" s="257"/>
      <c r="D247" s="258"/>
      <c r="E247" s="258"/>
      <c r="F247" s="1005"/>
    </row>
    <row r="248" spans="1:6" outlineLevel="1">
      <c r="A248" s="259"/>
      <c r="B248" s="26" t="s">
        <v>1111</v>
      </c>
      <c r="C248" s="260"/>
      <c r="D248" s="261"/>
      <c r="E248" s="261"/>
      <c r="F248" s="1006"/>
    </row>
    <row r="249" spans="1:6" outlineLevel="1">
      <c r="A249" s="359"/>
      <c r="B249" s="360"/>
      <c r="C249" s="315"/>
      <c r="D249" s="258"/>
      <c r="E249" s="258"/>
      <c r="F249" s="1005"/>
    </row>
    <row r="250" spans="1:6" ht="38.25" outlineLevel="1">
      <c r="A250" s="252" t="s">
        <v>909</v>
      </c>
      <c r="B250" s="253" t="s">
        <v>1954</v>
      </c>
      <c r="C250" s="254" t="s">
        <v>491</v>
      </c>
      <c r="D250" s="255">
        <v>4</v>
      </c>
      <c r="E250" s="1084"/>
      <c r="F250" s="1219" t="str">
        <f t="shared" ref="F250" si="31">IF(N(E250),ROUND(E250*D250,2),"")</f>
        <v/>
      </c>
    </row>
    <row r="251" spans="1:6" ht="178.5" outlineLevel="1">
      <c r="A251" s="256"/>
      <c r="B251" s="6" t="s">
        <v>2450</v>
      </c>
      <c r="C251" s="257"/>
      <c r="D251" s="258"/>
      <c r="E251" s="258"/>
      <c r="F251" s="1005"/>
    </row>
    <row r="252" spans="1:6" outlineLevel="1">
      <c r="A252" s="259"/>
      <c r="B252" s="26" t="s">
        <v>169</v>
      </c>
      <c r="C252" s="260"/>
      <c r="D252" s="261"/>
      <c r="E252" s="261"/>
      <c r="F252" s="1006"/>
    </row>
    <row r="253" spans="1:6" outlineLevel="1">
      <c r="A253" s="256"/>
      <c r="B253" s="6"/>
      <c r="C253" s="257"/>
      <c r="D253" s="258"/>
      <c r="E253" s="258"/>
      <c r="F253" s="1005"/>
    </row>
    <row r="254" spans="1:6" ht="25.5" outlineLevel="1">
      <c r="A254" s="252" t="s">
        <v>916</v>
      </c>
      <c r="B254" s="253" t="s">
        <v>1497</v>
      </c>
      <c r="C254" s="254" t="s">
        <v>491</v>
      </c>
      <c r="D254" s="255">
        <v>1</v>
      </c>
      <c r="E254" s="1084"/>
      <c r="F254" s="1219" t="str">
        <f t="shared" ref="F254" si="32">IF(N(E254),ROUND(E254*D254,2),"")</f>
        <v/>
      </c>
    </row>
    <row r="255" spans="1:6" ht="242.25" outlineLevel="1">
      <c r="A255" s="256"/>
      <c r="B255" s="6" t="s">
        <v>2451</v>
      </c>
      <c r="C255" s="257"/>
      <c r="D255" s="258"/>
      <c r="E255" s="258"/>
      <c r="F255" s="1005"/>
    </row>
    <row r="256" spans="1:6" outlineLevel="1">
      <c r="A256" s="259"/>
      <c r="B256" s="26" t="s">
        <v>1111</v>
      </c>
      <c r="C256" s="260"/>
      <c r="D256" s="261"/>
      <c r="E256" s="261"/>
      <c r="F256" s="1006"/>
    </row>
    <row r="257" spans="1:6" outlineLevel="1">
      <c r="A257" s="364"/>
      <c r="B257" s="318"/>
      <c r="C257" s="319"/>
      <c r="D257" s="264"/>
      <c r="E257" s="264"/>
      <c r="F257" s="1184"/>
    </row>
    <row r="258" spans="1:6" ht="25.5" outlineLevel="1">
      <c r="A258" s="252" t="s">
        <v>987</v>
      </c>
      <c r="B258" s="253" t="s">
        <v>1498</v>
      </c>
      <c r="C258" s="254" t="s">
        <v>491</v>
      </c>
      <c r="D258" s="255">
        <v>1</v>
      </c>
      <c r="E258" s="1084"/>
      <c r="F258" s="1219" t="str">
        <f t="shared" ref="F258" si="33">IF(N(E258),ROUND(E258*D258,2),"")</f>
        <v/>
      </c>
    </row>
    <row r="259" spans="1:6" ht="191.25" outlineLevel="1">
      <c r="A259" s="256"/>
      <c r="B259" s="6" t="s">
        <v>2453</v>
      </c>
      <c r="C259" s="257"/>
      <c r="D259" s="258"/>
      <c r="E259" s="258"/>
      <c r="F259" s="1005"/>
    </row>
    <row r="260" spans="1:6" outlineLevel="1">
      <c r="A260" s="259"/>
      <c r="B260" s="26" t="s">
        <v>1111</v>
      </c>
      <c r="C260" s="260"/>
      <c r="D260" s="261"/>
      <c r="E260" s="261"/>
      <c r="F260" s="1006"/>
    </row>
    <row r="261" spans="1:6" outlineLevel="1">
      <c r="A261" s="256"/>
      <c r="B261" s="6"/>
      <c r="C261" s="257"/>
      <c r="D261" s="258"/>
      <c r="E261" s="258"/>
      <c r="F261" s="1005"/>
    </row>
    <row r="262" spans="1:6" ht="25.5" outlineLevel="1">
      <c r="A262" s="252" t="s">
        <v>990</v>
      </c>
      <c r="B262" s="253" t="s">
        <v>1499</v>
      </c>
      <c r="C262" s="254" t="s">
        <v>491</v>
      </c>
      <c r="D262" s="255">
        <v>1</v>
      </c>
      <c r="E262" s="1084"/>
      <c r="F262" s="1219" t="str">
        <f t="shared" ref="F262" si="34">IF(N(E262),ROUND(E262*D262,2),"")</f>
        <v/>
      </c>
    </row>
    <row r="263" spans="1:6" ht="191.25" outlineLevel="1">
      <c r="A263" s="256"/>
      <c r="B263" s="6" t="s">
        <v>2455</v>
      </c>
      <c r="C263" s="257"/>
      <c r="D263" s="258"/>
      <c r="E263" s="258"/>
      <c r="F263" s="1005"/>
    </row>
    <row r="264" spans="1:6" outlineLevel="1">
      <c r="A264" s="259"/>
      <c r="B264" s="26" t="s">
        <v>1111</v>
      </c>
      <c r="C264" s="260"/>
      <c r="D264" s="261"/>
      <c r="E264" s="261"/>
      <c r="F264" s="1006"/>
    </row>
    <row r="265" spans="1:6" outlineLevel="1">
      <c r="A265" s="256"/>
      <c r="B265" s="6"/>
      <c r="C265" s="257"/>
      <c r="D265" s="258"/>
      <c r="E265" s="258"/>
      <c r="F265" s="1005"/>
    </row>
    <row r="266" spans="1:6" ht="25.5" outlineLevel="1">
      <c r="A266" s="252" t="s">
        <v>991</v>
      </c>
      <c r="B266" s="253" t="s">
        <v>1500</v>
      </c>
      <c r="C266" s="254" t="s">
        <v>491</v>
      </c>
      <c r="D266" s="255">
        <v>1</v>
      </c>
      <c r="E266" s="1084"/>
      <c r="F266" s="1219" t="str">
        <f t="shared" ref="F266" si="35">IF(N(E266),ROUND(E266*D266,2),"")</f>
        <v/>
      </c>
    </row>
    <row r="267" spans="1:6" ht="178.5" outlineLevel="1">
      <c r="A267" s="256"/>
      <c r="B267" s="6" t="s">
        <v>2457</v>
      </c>
      <c r="C267" s="257"/>
      <c r="D267" s="258"/>
      <c r="E267" s="258"/>
      <c r="F267" s="1005"/>
    </row>
    <row r="268" spans="1:6" outlineLevel="1">
      <c r="A268" s="259"/>
      <c r="B268" s="26" t="s">
        <v>1111</v>
      </c>
      <c r="C268" s="260"/>
      <c r="D268" s="261"/>
      <c r="E268" s="261"/>
      <c r="F268" s="1006"/>
    </row>
    <row r="269" spans="1:6" outlineLevel="1">
      <c r="A269" s="364"/>
      <c r="B269" s="318"/>
      <c r="C269" s="319"/>
      <c r="D269" s="264"/>
      <c r="E269" s="264"/>
      <c r="F269" s="1184"/>
    </row>
    <row r="270" spans="1:6" ht="38.25" outlineLevel="1">
      <c r="A270" s="252" t="s">
        <v>992</v>
      </c>
      <c r="B270" s="253" t="s">
        <v>1501</v>
      </c>
      <c r="C270" s="254" t="s">
        <v>491</v>
      </c>
      <c r="D270" s="255">
        <v>1</v>
      </c>
      <c r="E270" s="1084"/>
      <c r="F270" s="1219" t="str">
        <f t="shared" ref="F270" si="36">IF(N(E270),ROUND(E270*D270,2),"")</f>
        <v/>
      </c>
    </row>
    <row r="271" spans="1:6" ht="178.5" outlineLevel="1">
      <c r="A271" s="256"/>
      <c r="B271" s="6" t="s">
        <v>365</v>
      </c>
      <c r="C271" s="257"/>
      <c r="D271" s="258"/>
      <c r="E271" s="258"/>
      <c r="F271" s="1005"/>
    </row>
    <row r="272" spans="1:6" outlineLevel="1">
      <c r="A272" s="259"/>
      <c r="B272" s="26" t="s">
        <v>169</v>
      </c>
      <c r="C272" s="260"/>
      <c r="D272" s="261"/>
      <c r="E272" s="261"/>
      <c r="F272" s="1006"/>
    </row>
    <row r="273" spans="1:9" outlineLevel="1">
      <c r="A273" s="256"/>
      <c r="B273" s="6"/>
      <c r="C273" s="257"/>
      <c r="D273" s="258"/>
      <c r="E273" s="258"/>
      <c r="F273" s="1005"/>
    </row>
    <row r="274" spans="1:9" ht="38.25" outlineLevel="1">
      <c r="A274" s="252" t="s">
        <v>1037</v>
      </c>
      <c r="B274" s="253" t="s">
        <v>1502</v>
      </c>
      <c r="C274" s="254" t="s">
        <v>491</v>
      </c>
      <c r="D274" s="369">
        <v>2</v>
      </c>
      <c r="E274" s="1084"/>
      <c r="F274" s="1219" t="str">
        <f t="shared" ref="F274" si="37">IF(N(E274),ROUND(E274*D274,2),"")</f>
        <v/>
      </c>
    </row>
    <row r="275" spans="1:9" ht="153" outlineLevel="1">
      <c r="A275" s="256"/>
      <c r="B275" s="6" t="s">
        <v>364</v>
      </c>
      <c r="C275" s="257"/>
      <c r="D275" s="370"/>
      <c r="E275" s="370"/>
      <c r="F275" s="1229"/>
    </row>
    <row r="276" spans="1:9" outlineLevel="1">
      <c r="A276" s="259"/>
      <c r="B276" s="26" t="s">
        <v>169</v>
      </c>
      <c r="C276" s="260"/>
      <c r="D276" s="371"/>
      <c r="E276" s="371"/>
      <c r="F276" s="1230"/>
    </row>
    <row r="277" spans="1:9" outlineLevel="1">
      <c r="A277" s="1076"/>
      <c r="B277" s="109"/>
      <c r="C277" s="1077"/>
      <c r="D277" s="1078"/>
      <c r="E277" s="1078"/>
      <c r="F277" s="1231"/>
    </row>
    <row r="278" spans="1:9" s="42" customFormat="1" ht="63.75">
      <c r="A278" s="418" t="s">
        <v>1038</v>
      </c>
      <c r="B278" s="1082" t="s">
        <v>2459</v>
      </c>
      <c r="C278" s="1083"/>
      <c r="D278" s="414"/>
      <c r="E278" s="264"/>
      <c r="F278" s="1184"/>
      <c r="G278" s="13"/>
      <c r="H278" s="41"/>
      <c r="I278" s="41"/>
    </row>
    <row r="279" spans="1:9" s="42" customFormat="1">
      <c r="A279" s="418"/>
      <c r="B279" s="1079" t="s">
        <v>2440</v>
      </c>
      <c r="C279" s="254" t="s">
        <v>491</v>
      </c>
      <c r="D279" s="369">
        <v>1</v>
      </c>
      <c r="E279" s="930"/>
      <c r="F279" s="1184" t="str">
        <f t="shared" ref="F279:F288" si="38">IF(N(E279),ROUND(E279*D279,2),"")</f>
        <v/>
      </c>
      <c r="G279" s="13"/>
      <c r="H279" s="41"/>
      <c r="I279" s="41"/>
    </row>
    <row r="280" spans="1:9" s="42" customFormat="1">
      <c r="A280" s="418"/>
      <c r="B280" s="1079" t="s">
        <v>2442</v>
      </c>
      <c r="C280" s="254" t="s">
        <v>491</v>
      </c>
      <c r="D280" s="369">
        <v>1</v>
      </c>
      <c r="E280" s="930"/>
      <c r="F280" s="1184" t="str">
        <f t="shared" si="38"/>
        <v/>
      </c>
      <c r="G280" s="13"/>
      <c r="H280" s="41"/>
      <c r="I280" s="41"/>
    </row>
    <row r="281" spans="1:9" s="42" customFormat="1">
      <c r="A281" s="418"/>
      <c r="B281" s="1079" t="s">
        <v>2444</v>
      </c>
      <c r="C281" s="254" t="s">
        <v>491</v>
      </c>
      <c r="D281" s="369">
        <v>1</v>
      </c>
      <c r="E281" s="930"/>
      <c r="F281" s="1184" t="str">
        <f t="shared" si="38"/>
        <v/>
      </c>
      <c r="G281" s="13"/>
      <c r="H281" s="41"/>
      <c r="I281" s="41"/>
    </row>
    <row r="282" spans="1:9" s="42" customFormat="1">
      <c r="A282" s="418"/>
      <c r="B282" s="1079" t="s">
        <v>2445</v>
      </c>
      <c r="C282" s="254" t="s">
        <v>491</v>
      </c>
      <c r="D282" s="369">
        <v>1</v>
      </c>
      <c r="E282" s="930"/>
      <c r="F282" s="1184" t="str">
        <f t="shared" si="38"/>
        <v/>
      </c>
      <c r="G282" s="13"/>
      <c r="H282" s="41"/>
      <c r="I282" s="41"/>
    </row>
    <row r="283" spans="1:9" s="42" customFormat="1">
      <c r="A283" s="418"/>
      <c r="B283" s="1079" t="s">
        <v>2447</v>
      </c>
      <c r="C283" s="254" t="s">
        <v>491</v>
      </c>
      <c r="D283" s="369">
        <v>2</v>
      </c>
      <c r="E283" s="930"/>
      <c r="F283" s="1184" t="str">
        <f t="shared" si="38"/>
        <v/>
      </c>
      <c r="G283" s="13"/>
      <c r="H283" s="41"/>
      <c r="I283" s="41"/>
    </row>
    <row r="284" spans="1:9" s="42" customFormat="1">
      <c r="A284" s="418"/>
      <c r="B284" s="1079" t="s">
        <v>2449</v>
      </c>
      <c r="C284" s="254" t="s">
        <v>491</v>
      </c>
      <c r="D284" s="369">
        <v>5</v>
      </c>
      <c r="E284" s="930"/>
      <c r="F284" s="1184" t="str">
        <f t="shared" si="38"/>
        <v/>
      </c>
      <c r="G284" s="13"/>
      <c r="H284" s="41"/>
      <c r="I284" s="41"/>
    </row>
    <row r="285" spans="1:9" s="42" customFormat="1">
      <c r="A285" s="418"/>
      <c r="B285" s="1079" t="s">
        <v>2452</v>
      </c>
      <c r="C285" s="254" t="s">
        <v>491</v>
      </c>
      <c r="D285" s="369">
        <v>1</v>
      </c>
      <c r="E285" s="930"/>
      <c r="F285" s="1184" t="str">
        <f t="shared" si="38"/>
        <v/>
      </c>
      <c r="G285" s="13"/>
      <c r="H285" s="41"/>
      <c r="I285" s="41"/>
    </row>
    <row r="286" spans="1:9" s="42" customFormat="1">
      <c r="A286" s="418"/>
      <c r="B286" s="1079" t="s">
        <v>2454</v>
      </c>
      <c r="C286" s="254" t="s">
        <v>491</v>
      </c>
      <c r="D286" s="369">
        <v>1</v>
      </c>
      <c r="E286" s="930"/>
      <c r="F286" s="1184" t="str">
        <f t="shared" si="38"/>
        <v/>
      </c>
      <c r="G286" s="13"/>
      <c r="H286" s="41"/>
      <c r="I286" s="41"/>
    </row>
    <row r="287" spans="1:9" s="42" customFormat="1">
      <c r="A287" s="418"/>
      <c r="B287" s="1079" t="s">
        <v>2456</v>
      </c>
      <c r="C287" s="254" t="s">
        <v>491</v>
      </c>
      <c r="D287" s="369">
        <v>1</v>
      </c>
      <c r="E287" s="930"/>
      <c r="F287" s="1184" t="str">
        <f t="shared" si="38"/>
        <v/>
      </c>
      <c r="G287" s="13"/>
      <c r="H287" s="41"/>
      <c r="I287" s="41"/>
    </row>
    <row r="288" spans="1:9" s="42" customFormat="1">
      <c r="A288" s="418"/>
      <c r="B288" s="1079" t="s">
        <v>2458</v>
      </c>
      <c r="C288" s="254" t="s">
        <v>491</v>
      </c>
      <c r="D288" s="369">
        <v>1</v>
      </c>
      <c r="E288" s="930"/>
      <c r="F288" s="1184" t="str">
        <f t="shared" si="38"/>
        <v/>
      </c>
      <c r="G288" s="13"/>
      <c r="H288" s="41"/>
      <c r="I288" s="41"/>
    </row>
    <row r="289" spans="1:10" s="42" customFormat="1" ht="13.5" thickBot="1">
      <c r="A289" s="758"/>
      <c r="B289" s="1079"/>
      <c r="C289" s="1080"/>
      <c r="D289" s="1081"/>
      <c r="E289" s="1182"/>
      <c r="F289" s="1209"/>
      <c r="G289" s="13"/>
      <c r="H289" s="41"/>
      <c r="I289" s="41"/>
    </row>
    <row r="290" spans="1:10" s="46" customFormat="1" ht="20.100000000000001" customHeight="1" thickBot="1">
      <c r="A290" s="976"/>
      <c r="B290" s="977" t="s">
        <v>1648</v>
      </c>
      <c r="C290" s="978"/>
      <c r="D290" s="979"/>
      <c r="E290" s="1183"/>
      <c r="F290" s="1108">
        <f>SUM(F205:F289)</f>
        <v>0</v>
      </c>
      <c r="G290" s="45"/>
      <c r="H290" s="45"/>
      <c r="J290" s="42"/>
    </row>
    <row r="291" spans="1:10" s="87" customFormat="1">
      <c r="A291" s="100"/>
      <c r="B291" s="101"/>
      <c r="C291" s="102"/>
      <c r="D291" s="103"/>
      <c r="E291" s="1182"/>
      <c r="F291" s="1209"/>
      <c r="G291" s="25"/>
      <c r="H291" s="25"/>
    </row>
    <row r="292" spans="1:10" s="46" customFormat="1" ht="20.100000000000001" customHeight="1">
      <c r="A292" s="104" t="s">
        <v>838</v>
      </c>
      <c r="B292" s="105" t="s">
        <v>281</v>
      </c>
      <c r="C292" s="106"/>
      <c r="D292" s="107"/>
      <c r="E292" s="1210"/>
      <c r="F292" s="1211"/>
      <c r="G292" s="45"/>
      <c r="H292" s="45"/>
    </row>
    <row r="293" spans="1:10" s="42" customFormat="1" collapsed="1">
      <c r="A293" s="108"/>
      <c r="B293" s="109"/>
      <c r="C293" s="110"/>
      <c r="D293" s="111"/>
      <c r="E293" s="1212"/>
      <c r="F293" s="1213"/>
      <c r="G293" s="13"/>
      <c r="H293" s="41"/>
      <c r="I293" s="41"/>
    </row>
    <row r="294" spans="1:10" s="42" customFormat="1" ht="25.5" outlineLevel="1">
      <c r="A294" s="252" t="s">
        <v>490</v>
      </c>
      <c r="B294" s="253" t="s">
        <v>2434</v>
      </c>
      <c r="C294" s="254" t="s">
        <v>159</v>
      </c>
      <c r="D294" s="255">
        <v>1</v>
      </c>
      <c r="E294" s="1084"/>
      <c r="F294" s="1219" t="str">
        <f t="shared" ref="F294" si="39">IF(N(E294),ROUND(E294*D294,2),"")</f>
        <v/>
      </c>
    </row>
    <row r="295" spans="1:10" s="42" customFormat="1" ht="51" outlineLevel="1">
      <c r="A295" s="256"/>
      <c r="B295" s="6" t="s">
        <v>2460</v>
      </c>
      <c r="C295" s="257"/>
      <c r="D295" s="258"/>
      <c r="E295" s="1005"/>
      <c r="F295" s="1005"/>
    </row>
    <row r="296" spans="1:10" s="42" customFormat="1" outlineLevel="1">
      <c r="A296" s="259"/>
      <c r="B296" s="26" t="s">
        <v>2148</v>
      </c>
      <c r="C296" s="260"/>
      <c r="D296" s="261"/>
      <c r="E296" s="1006"/>
      <c r="F296" s="1006"/>
    </row>
    <row r="297" spans="1:10" s="42" customFormat="1" ht="13.5" thickBot="1">
      <c r="A297" s="37"/>
      <c r="B297" s="38"/>
      <c r="C297" s="39"/>
      <c r="D297" s="40"/>
      <c r="E297" s="1176"/>
      <c r="F297" s="1177"/>
      <c r="G297" s="13"/>
      <c r="H297" s="41"/>
      <c r="I297" s="41"/>
    </row>
    <row r="298" spans="1:10" s="46" customFormat="1" ht="20.100000000000001" customHeight="1" thickBot="1">
      <c r="A298" s="976"/>
      <c r="B298" s="977" t="s">
        <v>1647</v>
      </c>
      <c r="C298" s="978"/>
      <c r="D298" s="979"/>
      <c r="E298" s="1183"/>
      <c r="F298" s="1108">
        <f>SUM(F294:F297)</f>
        <v>0</v>
      </c>
      <c r="G298" s="45"/>
      <c r="H298" s="45"/>
    </row>
    <row r="299" spans="1:10" s="87" customFormat="1">
      <c r="A299" s="100"/>
      <c r="B299" s="101"/>
      <c r="C299" s="102"/>
      <c r="D299" s="103"/>
      <c r="E299" s="1182"/>
      <c r="F299" s="1209"/>
      <c r="G299" s="25"/>
      <c r="H299" s="25"/>
    </row>
    <row r="300" spans="1:10" s="46" customFormat="1" ht="20.100000000000001" customHeight="1">
      <c r="A300" s="104" t="s">
        <v>846</v>
      </c>
      <c r="B300" s="105" t="s">
        <v>839</v>
      </c>
      <c r="C300" s="106"/>
      <c r="D300" s="107"/>
      <c r="E300" s="1210"/>
      <c r="F300" s="1211"/>
      <c r="G300" s="45"/>
      <c r="H300" s="45"/>
    </row>
    <row r="301" spans="1:10" s="42" customFormat="1" collapsed="1">
      <c r="A301" s="108"/>
      <c r="B301" s="109"/>
      <c r="C301" s="110"/>
      <c r="D301" s="111"/>
      <c r="E301" s="1212"/>
      <c r="F301" s="1213"/>
      <c r="G301" s="13"/>
      <c r="H301" s="41"/>
      <c r="I301" s="41"/>
    </row>
    <row r="302" spans="1:10" s="42" customFormat="1" ht="25.5" outlineLevel="1">
      <c r="A302" s="252" t="s">
        <v>490</v>
      </c>
      <c r="B302" s="253" t="s">
        <v>843</v>
      </c>
      <c r="C302" s="254"/>
      <c r="D302" s="255"/>
      <c r="E302" s="1004"/>
      <c r="F302" s="1004"/>
    </row>
    <row r="303" spans="1:10" s="42" customFormat="1" ht="51" outlineLevel="1">
      <c r="A303" s="256"/>
      <c r="B303" s="6" t="s">
        <v>840</v>
      </c>
      <c r="C303" s="257"/>
      <c r="D303" s="258"/>
      <c r="E303" s="1005"/>
      <c r="F303" s="1005"/>
    </row>
    <row r="304" spans="1:10" s="42" customFormat="1" ht="14.25" outlineLevel="1">
      <c r="A304" s="259"/>
      <c r="B304" s="26" t="s">
        <v>844</v>
      </c>
      <c r="C304" s="260"/>
      <c r="D304" s="261"/>
      <c r="E304" s="1006"/>
      <c r="F304" s="1006"/>
    </row>
    <row r="305" spans="1:9" s="46" customFormat="1" ht="14.25" outlineLevel="1">
      <c r="A305" s="262" t="s">
        <v>487</v>
      </c>
      <c r="B305" s="5" t="s">
        <v>841</v>
      </c>
      <c r="C305" s="254" t="s">
        <v>521</v>
      </c>
      <c r="D305" s="264">
        <v>1640</v>
      </c>
      <c r="E305" s="1085"/>
      <c r="F305" s="1218" t="str">
        <f t="shared" ref="F305:F306" si="40">IF(N(E305),ROUND(E305*D305,2),"")</f>
        <v/>
      </c>
    </row>
    <row r="306" spans="1:9" s="46" customFormat="1" ht="14.25" outlineLevel="1">
      <c r="A306" s="262" t="s">
        <v>488</v>
      </c>
      <c r="B306" s="5" t="s">
        <v>842</v>
      </c>
      <c r="C306" s="263" t="s">
        <v>521</v>
      </c>
      <c r="D306" s="264">
        <v>365</v>
      </c>
      <c r="E306" s="1085"/>
      <c r="F306" s="1218" t="str">
        <f t="shared" si="40"/>
        <v/>
      </c>
    </row>
    <row r="307" spans="1:9" s="42" customFormat="1" ht="13.5" thickBot="1">
      <c r="A307" s="37"/>
      <c r="B307" s="38"/>
      <c r="C307" s="39"/>
      <c r="D307" s="40"/>
      <c r="E307" s="1176"/>
      <c r="F307" s="1177"/>
      <c r="G307" s="13"/>
      <c r="H307" s="41"/>
      <c r="I307" s="41"/>
    </row>
    <row r="308" spans="1:9" s="46" customFormat="1" ht="20.100000000000001" customHeight="1" thickBot="1">
      <c r="A308" s="976"/>
      <c r="B308" s="977" t="s">
        <v>845</v>
      </c>
      <c r="C308" s="978"/>
      <c r="D308" s="979"/>
      <c r="E308" s="1183"/>
      <c r="F308" s="1108">
        <f>SUM(F304:F307)</f>
        <v>0</v>
      </c>
      <c r="G308" s="45"/>
      <c r="H308" s="45"/>
    </row>
    <row r="309" spans="1:9" s="87" customFormat="1">
      <c r="A309" s="100"/>
      <c r="B309" s="101"/>
      <c r="C309" s="102"/>
      <c r="D309" s="103"/>
      <c r="E309" s="1182"/>
      <c r="F309" s="1209"/>
      <c r="G309" s="25"/>
      <c r="H309" s="25"/>
    </row>
    <row r="310" spans="1:9" s="46" customFormat="1" ht="20.100000000000001" customHeight="1">
      <c r="A310" s="104" t="s">
        <v>1104</v>
      </c>
      <c r="B310" s="105" t="s">
        <v>1341</v>
      </c>
      <c r="C310" s="106"/>
      <c r="D310" s="107"/>
      <c r="E310" s="1210"/>
      <c r="F310" s="1211"/>
      <c r="G310" s="45"/>
      <c r="H310" s="45"/>
    </row>
    <row r="311" spans="1:9" s="42" customFormat="1" collapsed="1">
      <c r="A311" s="108"/>
      <c r="B311" s="109"/>
      <c r="C311" s="110"/>
      <c r="D311" s="111"/>
      <c r="E311" s="1212"/>
      <c r="F311" s="1213"/>
      <c r="G311" s="13"/>
      <c r="H311" s="41"/>
      <c r="I311" s="41"/>
    </row>
    <row r="312" spans="1:9" s="42" customFormat="1" outlineLevel="1">
      <c r="A312" s="252" t="s">
        <v>490</v>
      </c>
      <c r="B312" s="253" t="s">
        <v>847</v>
      </c>
      <c r="C312" s="254"/>
      <c r="D312" s="255"/>
      <c r="E312" s="255"/>
      <c r="F312" s="1004"/>
    </row>
    <row r="313" spans="1:9" s="42" customFormat="1" ht="51" outlineLevel="1">
      <c r="A313" s="256"/>
      <c r="B313" s="6" t="s">
        <v>1101</v>
      </c>
      <c r="C313" s="257"/>
      <c r="D313" s="258"/>
      <c r="E313" s="258"/>
      <c r="F313" s="1005"/>
    </row>
    <row r="314" spans="1:9" s="42" customFormat="1" ht="14.25" outlineLevel="1">
      <c r="A314" s="259"/>
      <c r="B314" s="26" t="s">
        <v>848</v>
      </c>
      <c r="C314" s="260"/>
      <c r="D314" s="261"/>
      <c r="E314" s="1151"/>
      <c r="F314" s="1232"/>
    </row>
    <row r="315" spans="1:9" s="46" customFormat="1" ht="14.25" outlineLevel="1">
      <c r="A315" s="262" t="s">
        <v>487</v>
      </c>
      <c r="B315" s="5" t="s">
        <v>849</v>
      </c>
      <c r="C315" s="263" t="s">
        <v>521</v>
      </c>
      <c r="D315" s="264">
        <v>295</v>
      </c>
      <c r="E315" s="1084"/>
      <c r="F315" s="1219" t="str">
        <f t="shared" ref="F315:F320" si="41">IF(N(E315),ROUND(E315*D315,2),"")</f>
        <v/>
      </c>
    </row>
    <row r="316" spans="1:9" s="46" customFormat="1" ht="14.25" outlineLevel="1">
      <c r="A316" s="262" t="s">
        <v>488</v>
      </c>
      <c r="B316" s="5" t="s">
        <v>366</v>
      </c>
      <c r="C316" s="263" t="s">
        <v>521</v>
      </c>
      <c r="D316" s="264">
        <v>295</v>
      </c>
      <c r="E316" s="1084"/>
      <c r="F316" s="1219" t="str">
        <f t="shared" si="41"/>
        <v/>
      </c>
    </row>
    <row r="317" spans="1:9" s="46" customFormat="1" ht="25.5" outlineLevel="1">
      <c r="A317" s="262" t="s">
        <v>968</v>
      </c>
      <c r="B317" s="5" t="s">
        <v>367</v>
      </c>
      <c r="C317" s="263" t="s">
        <v>521</v>
      </c>
      <c r="D317" s="264">
        <v>295</v>
      </c>
      <c r="E317" s="1092"/>
      <c r="F317" s="1219" t="str">
        <f t="shared" si="41"/>
        <v/>
      </c>
    </row>
    <row r="318" spans="1:9" s="46" customFormat="1" ht="25.5" outlineLevel="1">
      <c r="A318" s="262" t="s">
        <v>969</v>
      </c>
      <c r="B318" s="5" t="s">
        <v>368</v>
      </c>
      <c r="C318" s="263" t="s">
        <v>521</v>
      </c>
      <c r="D318" s="264">
        <v>295</v>
      </c>
      <c r="E318" s="1084"/>
      <c r="F318" s="1219" t="str">
        <f t="shared" si="41"/>
        <v/>
      </c>
    </row>
    <row r="319" spans="1:9" s="46" customFormat="1" ht="14.25" outlineLevel="1">
      <c r="A319" s="262" t="s">
        <v>970</v>
      </c>
      <c r="B319" s="5" t="s">
        <v>369</v>
      </c>
      <c r="C319" s="263" t="s">
        <v>521</v>
      </c>
      <c r="D319" s="264">
        <v>295</v>
      </c>
      <c r="E319" s="1092"/>
      <c r="F319" s="1219" t="str">
        <f t="shared" si="41"/>
        <v/>
      </c>
    </row>
    <row r="320" spans="1:9" s="244" customFormat="1" ht="216.75" outlineLevel="1">
      <c r="A320" s="273" t="s">
        <v>1269</v>
      </c>
      <c r="B320" s="253" t="s">
        <v>2473</v>
      </c>
      <c r="C320" s="254" t="s">
        <v>521</v>
      </c>
      <c r="D320" s="255">
        <v>295</v>
      </c>
      <c r="E320" s="932"/>
      <c r="F320" s="1004" t="str">
        <f t="shared" si="41"/>
        <v/>
      </c>
    </row>
    <row r="321" spans="1:6" s="42" customFormat="1" ht="38.25" outlineLevel="1">
      <c r="A321" s="379"/>
      <c r="B321" s="26" t="s">
        <v>2474</v>
      </c>
      <c r="C321" s="416"/>
      <c r="D321" s="261"/>
      <c r="E321" s="258"/>
      <c r="F321" s="1005"/>
    </row>
    <row r="322" spans="1:6" s="42" customFormat="1" outlineLevel="1">
      <c r="A322" s="359"/>
      <c r="B322" s="6"/>
      <c r="C322" s="315"/>
      <c r="D322" s="258"/>
      <c r="E322" s="264"/>
      <c r="F322" s="1184"/>
    </row>
    <row r="323" spans="1:6" s="42" customFormat="1" outlineLevel="1">
      <c r="A323" s="252" t="s">
        <v>492</v>
      </c>
      <c r="B323" s="253" t="s">
        <v>1503</v>
      </c>
      <c r="C323" s="254"/>
      <c r="D323" s="255"/>
      <c r="E323" s="255"/>
      <c r="F323" s="1004"/>
    </row>
    <row r="324" spans="1:6" s="42" customFormat="1" ht="38.25" outlineLevel="1">
      <c r="A324" s="256"/>
      <c r="B324" s="6" t="s">
        <v>1504</v>
      </c>
      <c r="C324" s="257"/>
      <c r="D324" s="258"/>
      <c r="E324" s="258"/>
      <c r="F324" s="1005"/>
    </row>
    <row r="325" spans="1:6" s="42" customFormat="1" ht="14.25" outlineLevel="1">
      <c r="A325" s="259"/>
      <c r="B325" s="26" t="s">
        <v>848</v>
      </c>
      <c r="C325" s="260"/>
      <c r="D325" s="261"/>
      <c r="E325" s="1151"/>
      <c r="F325" s="1233"/>
    </row>
    <row r="326" spans="1:6" s="46" customFormat="1" ht="14.25" outlineLevel="1">
      <c r="A326" s="262" t="s">
        <v>483</v>
      </c>
      <c r="B326" s="5" t="s">
        <v>849</v>
      </c>
      <c r="C326" s="263" t="s">
        <v>521</v>
      </c>
      <c r="D326" s="264">
        <v>75</v>
      </c>
      <c r="E326" s="1084"/>
      <c r="F326" s="1219" t="str">
        <f t="shared" ref="F326:F332" si="42">IF(N(E326),ROUND(E326*D326,2),"")</f>
        <v/>
      </c>
    </row>
    <row r="327" spans="1:6" s="46" customFormat="1" ht="14.25" outlineLevel="1">
      <c r="A327" s="262" t="s">
        <v>484</v>
      </c>
      <c r="B327" s="5" t="s">
        <v>366</v>
      </c>
      <c r="C327" s="263" t="s">
        <v>521</v>
      </c>
      <c r="D327" s="264">
        <v>75</v>
      </c>
      <c r="E327" s="1084"/>
      <c r="F327" s="1219" t="str">
        <f t="shared" si="42"/>
        <v/>
      </c>
    </row>
    <row r="328" spans="1:6" s="46" customFormat="1" ht="25.5" outlineLevel="1">
      <c r="A328" s="262" t="s">
        <v>575</v>
      </c>
      <c r="B328" s="5" t="s">
        <v>367</v>
      </c>
      <c r="C328" s="263" t="s">
        <v>521</v>
      </c>
      <c r="D328" s="264">
        <v>75</v>
      </c>
      <c r="E328" s="1084"/>
      <c r="F328" s="1219" t="str">
        <f t="shared" si="42"/>
        <v/>
      </c>
    </row>
    <row r="329" spans="1:6" s="46" customFormat="1" ht="25.5" outlineLevel="1">
      <c r="A329" s="262" t="s">
        <v>1074</v>
      </c>
      <c r="B329" s="5" t="s">
        <v>368</v>
      </c>
      <c r="C329" s="263" t="s">
        <v>521</v>
      </c>
      <c r="D329" s="264">
        <v>75</v>
      </c>
      <c r="E329" s="1084"/>
      <c r="F329" s="1219" t="str">
        <f t="shared" si="42"/>
        <v/>
      </c>
    </row>
    <row r="330" spans="1:6" s="46" customFormat="1" ht="14.25" outlineLevel="1">
      <c r="A330" s="262" t="s">
        <v>1075</v>
      </c>
      <c r="B330" s="5" t="s">
        <v>369</v>
      </c>
      <c r="C330" s="263" t="s">
        <v>521</v>
      </c>
      <c r="D330" s="264">
        <v>75</v>
      </c>
      <c r="E330" s="1084"/>
      <c r="F330" s="1219" t="str">
        <f t="shared" si="42"/>
        <v/>
      </c>
    </row>
    <row r="331" spans="1:6" s="244" customFormat="1" ht="25.5" outlineLevel="1">
      <c r="A331" s="266" t="s">
        <v>1076</v>
      </c>
      <c r="B331" s="5" t="s">
        <v>370</v>
      </c>
      <c r="C331" s="263" t="s">
        <v>521</v>
      </c>
      <c r="D331" s="264">
        <v>75</v>
      </c>
      <c r="E331" s="1092"/>
      <c r="F331" s="1219" t="str">
        <f t="shared" si="42"/>
        <v/>
      </c>
    </row>
    <row r="332" spans="1:6" s="244" customFormat="1" ht="25.5" outlineLevel="1">
      <c r="A332" s="266" t="s">
        <v>125</v>
      </c>
      <c r="B332" s="5" t="s">
        <v>1505</v>
      </c>
      <c r="C332" s="263" t="s">
        <v>521</v>
      </c>
      <c r="D332" s="264">
        <v>180</v>
      </c>
      <c r="E332" s="934"/>
      <c r="F332" s="1219" t="str">
        <f t="shared" si="42"/>
        <v/>
      </c>
    </row>
    <row r="333" spans="1:6" s="42" customFormat="1" outlineLevel="1">
      <c r="A333" s="359"/>
      <c r="B333" s="360"/>
      <c r="C333" s="315"/>
      <c r="D333" s="258"/>
      <c r="E333" s="264"/>
      <c r="F333" s="1184"/>
    </row>
    <row r="334" spans="1:6" s="42" customFormat="1" outlineLevel="1">
      <c r="A334" s="252" t="s">
        <v>492</v>
      </c>
      <c r="B334" s="253" t="s">
        <v>1102</v>
      </c>
      <c r="C334" s="254"/>
      <c r="D334" s="255"/>
      <c r="E334" s="258"/>
      <c r="F334" s="1005"/>
    </row>
    <row r="335" spans="1:6" s="42" customFormat="1" ht="38.25" outlineLevel="1">
      <c r="A335" s="256"/>
      <c r="B335" s="6" t="s">
        <v>1103</v>
      </c>
      <c r="C335" s="257"/>
      <c r="D335" s="258"/>
      <c r="E335" s="258"/>
      <c r="F335" s="1005"/>
    </row>
    <row r="336" spans="1:6" s="42" customFormat="1" ht="14.25" outlineLevel="1">
      <c r="A336" s="259"/>
      <c r="B336" s="26" t="s">
        <v>848</v>
      </c>
      <c r="C336" s="260"/>
      <c r="D336" s="261"/>
      <c r="E336" s="1151"/>
      <c r="F336" s="1234"/>
    </row>
    <row r="337" spans="1:6" s="46" customFormat="1" ht="25.5" outlineLevel="1">
      <c r="A337" s="262" t="s">
        <v>483</v>
      </c>
      <c r="B337" s="5" t="s">
        <v>1241</v>
      </c>
      <c r="C337" s="263" t="s">
        <v>521</v>
      </c>
      <c r="D337" s="264">
        <v>146</v>
      </c>
      <c r="E337" s="930"/>
      <c r="F337" s="1184" t="str">
        <f>IF(N(E337),ROUND(E337*D337,2),"")</f>
        <v/>
      </c>
    </row>
    <row r="338" spans="1:6" s="42" customFormat="1" outlineLevel="1">
      <c r="A338" s="364"/>
      <c r="B338" s="318"/>
      <c r="C338" s="319"/>
      <c r="D338" s="264"/>
      <c r="E338" s="689"/>
      <c r="F338" s="1219"/>
    </row>
    <row r="339" spans="1:6" s="42" customFormat="1" ht="25.5" outlineLevel="1">
      <c r="A339" s="252" t="s">
        <v>493</v>
      </c>
      <c r="B339" s="253" t="s">
        <v>1506</v>
      </c>
      <c r="C339" s="254" t="s">
        <v>1063</v>
      </c>
      <c r="D339" s="255">
        <v>115</v>
      </c>
      <c r="E339" s="932"/>
      <c r="F339" s="1004" t="str">
        <f>IF(N(E339),ROUND(E339*D339,2),"")</f>
        <v/>
      </c>
    </row>
    <row r="340" spans="1:6" s="42" customFormat="1" ht="76.5" outlineLevel="1">
      <c r="A340" s="256"/>
      <c r="B340" s="372" t="s">
        <v>1242</v>
      </c>
      <c r="C340" s="257"/>
      <c r="D340" s="258"/>
      <c r="E340" s="258"/>
      <c r="F340" s="1005"/>
    </row>
    <row r="341" spans="1:6" s="42" customFormat="1" ht="14.25" outlineLevel="1">
      <c r="A341" s="259"/>
      <c r="B341" s="26" t="s">
        <v>1336</v>
      </c>
      <c r="C341" s="260"/>
      <c r="D341" s="261"/>
      <c r="E341" s="261"/>
      <c r="F341" s="1006"/>
    </row>
    <row r="342" spans="1:6" s="42" customFormat="1" outlineLevel="1">
      <c r="A342" s="359"/>
      <c r="B342" s="360"/>
      <c r="C342" s="315"/>
      <c r="D342" s="258"/>
      <c r="E342" s="689"/>
      <c r="F342" s="1219"/>
    </row>
    <row r="343" spans="1:6" s="42" customFormat="1" outlineLevel="1">
      <c r="A343" s="252" t="s">
        <v>901</v>
      </c>
      <c r="B343" s="253" t="s">
        <v>2435</v>
      </c>
      <c r="C343" s="254" t="s">
        <v>1063</v>
      </c>
      <c r="D343" s="255">
        <v>67</v>
      </c>
      <c r="E343" s="932"/>
      <c r="F343" s="1004" t="str">
        <f>IF(N(E343),ROUND(E343*D343,2),"")</f>
        <v/>
      </c>
    </row>
    <row r="344" spans="1:6" s="42" customFormat="1" ht="76.5" outlineLevel="1">
      <c r="A344" s="256"/>
      <c r="B344" s="373" t="s">
        <v>1230</v>
      </c>
      <c r="C344" s="257"/>
      <c r="D344" s="258"/>
      <c r="E344" s="258"/>
      <c r="F344" s="1005"/>
    </row>
    <row r="345" spans="1:6" s="42" customFormat="1" ht="14.25" outlineLevel="1">
      <c r="A345" s="259"/>
      <c r="B345" s="26" t="s">
        <v>1243</v>
      </c>
      <c r="C345" s="260"/>
      <c r="D345" s="261"/>
      <c r="E345" s="261"/>
      <c r="F345" s="1006"/>
    </row>
    <row r="346" spans="1:6" s="42" customFormat="1" outlineLevel="1">
      <c r="A346" s="256"/>
      <c r="B346" s="6"/>
      <c r="C346" s="257"/>
      <c r="D346" s="258"/>
      <c r="E346" s="689"/>
      <c r="F346" s="1219"/>
    </row>
    <row r="347" spans="1:6" s="42" customFormat="1" outlineLevel="1">
      <c r="A347" s="252" t="s">
        <v>588</v>
      </c>
      <c r="B347" s="253" t="s">
        <v>2435</v>
      </c>
      <c r="C347" s="254" t="s">
        <v>1063</v>
      </c>
      <c r="D347" s="1101">
        <v>48</v>
      </c>
      <c r="E347" s="932"/>
      <c r="F347" s="1004" t="str">
        <f>IF(N(E347),ROUND(E347*D347,2),"")</f>
        <v/>
      </c>
    </row>
    <row r="348" spans="1:6" s="42" customFormat="1" ht="76.5" outlineLevel="1">
      <c r="A348" s="256"/>
      <c r="B348" s="373" t="s">
        <v>1231</v>
      </c>
      <c r="C348" s="257"/>
      <c r="D348" s="1100"/>
      <c r="E348" s="258"/>
      <c r="F348" s="1005"/>
    </row>
    <row r="349" spans="1:6" s="42" customFormat="1" ht="14.25" outlineLevel="1">
      <c r="A349" s="259"/>
      <c r="B349" s="26" t="s">
        <v>1243</v>
      </c>
      <c r="C349" s="260"/>
      <c r="D349" s="1099"/>
      <c r="E349" s="261"/>
      <c r="F349" s="1006"/>
    </row>
    <row r="350" spans="1:6" s="42" customFormat="1" outlineLevel="1">
      <c r="A350" s="359"/>
      <c r="B350" s="360"/>
      <c r="C350" s="315"/>
      <c r="D350" s="258"/>
      <c r="E350" s="1151"/>
      <c r="F350" s="1233"/>
    </row>
    <row r="351" spans="1:6" s="42" customFormat="1" ht="25.5" outlineLevel="1">
      <c r="A351" s="252" t="s">
        <v>494</v>
      </c>
      <c r="B351" s="253" t="s">
        <v>1244</v>
      </c>
      <c r="C351" s="254" t="s">
        <v>1245</v>
      </c>
      <c r="D351" s="1101">
        <v>37</v>
      </c>
      <c r="E351" s="932"/>
      <c r="F351" s="1004" t="str">
        <f>IF(N(E351),ROUND(E351*D351,2),"")</f>
        <v/>
      </c>
    </row>
    <row r="352" spans="1:6" s="42" customFormat="1" ht="63.75" outlineLevel="1">
      <c r="A352" s="256"/>
      <c r="B352" s="6" t="s">
        <v>1246</v>
      </c>
      <c r="C352" s="257"/>
      <c r="D352" s="1100"/>
      <c r="E352" s="258"/>
      <c r="F352" s="1005"/>
    </row>
    <row r="353" spans="1:9" s="42" customFormat="1" outlineLevel="1">
      <c r="A353" s="259"/>
      <c r="B353" s="26" t="s">
        <v>1338</v>
      </c>
      <c r="C353" s="260"/>
      <c r="D353" s="1099"/>
      <c r="E353" s="261"/>
      <c r="F353" s="1006"/>
    </row>
    <row r="354" spans="1:9" s="42" customFormat="1" outlineLevel="1">
      <c r="A354" s="359"/>
      <c r="B354" s="360"/>
      <c r="C354" s="315"/>
      <c r="D354" s="258"/>
      <c r="E354" s="1151"/>
      <c r="F354" s="1233"/>
    </row>
    <row r="355" spans="1:9" s="42" customFormat="1" ht="51" outlineLevel="1">
      <c r="A355" s="252" t="s">
        <v>897</v>
      </c>
      <c r="B355" s="253" t="s">
        <v>1968</v>
      </c>
      <c r="C355" s="254" t="s">
        <v>1063</v>
      </c>
      <c r="D355" s="255">
        <v>15</v>
      </c>
      <c r="E355" s="932"/>
      <c r="F355" s="1004" t="str">
        <f>IF(N(E355),ROUND(E355*D355,2),"")</f>
        <v/>
      </c>
    </row>
    <row r="356" spans="1:9" s="42" customFormat="1" ht="76.5" outlineLevel="1">
      <c r="A356" s="256"/>
      <c r="B356" s="6" t="s">
        <v>850</v>
      </c>
      <c r="C356" s="257"/>
      <c r="D356" s="258"/>
      <c r="E356" s="258"/>
      <c r="F356" s="1005"/>
    </row>
    <row r="357" spans="1:9" s="42" customFormat="1" outlineLevel="1">
      <c r="A357" s="259"/>
      <c r="B357" s="26" t="s">
        <v>1340</v>
      </c>
      <c r="C357" s="260"/>
      <c r="D357" s="261"/>
      <c r="E357" s="261"/>
      <c r="F357" s="1006"/>
    </row>
    <row r="358" spans="1:9" s="42" customFormat="1" outlineLevel="1">
      <c r="A358" s="359"/>
      <c r="B358" s="360"/>
      <c r="C358" s="315"/>
      <c r="D358" s="258"/>
      <c r="E358" s="689"/>
      <c r="F358" s="1219"/>
    </row>
    <row r="359" spans="1:9" s="42" customFormat="1" ht="25.5" outlineLevel="1">
      <c r="A359" s="252" t="s">
        <v>898</v>
      </c>
      <c r="B359" s="253" t="s">
        <v>1507</v>
      </c>
      <c r="C359" s="254" t="s">
        <v>1245</v>
      </c>
      <c r="D359" s="255">
        <v>50</v>
      </c>
      <c r="E359" s="932"/>
      <c r="F359" s="1004" t="str">
        <f>IF(N(E359),ROUND(E359*D359,2),"")</f>
        <v/>
      </c>
    </row>
    <row r="360" spans="1:9" s="42" customFormat="1" ht="51" outlineLevel="1">
      <c r="A360" s="256"/>
      <c r="B360" s="6" t="s">
        <v>1508</v>
      </c>
      <c r="C360" s="257"/>
      <c r="D360" s="258"/>
      <c r="E360" s="258"/>
      <c r="F360" s="1005"/>
    </row>
    <row r="361" spans="1:9" s="42" customFormat="1" outlineLevel="1">
      <c r="A361" s="259"/>
      <c r="B361" s="26" t="s">
        <v>1509</v>
      </c>
      <c r="C361" s="260"/>
      <c r="D361" s="261"/>
      <c r="E361" s="261"/>
      <c r="F361" s="1006"/>
    </row>
    <row r="362" spans="1:9" s="42" customFormat="1" outlineLevel="1">
      <c r="A362" s="359"/>
      <c r="B362" s="360"/>
      <c r="C362" s="315"/>
      <c r="D362" s="258"/>
      <c r="E362" s="689"/>
      <c r="F362" s="1219"/>
    </row>
    <row r="363" spans="1:9" s="42" customFormat="1" ht="25.5" outlineLevel="1">
      <c r="A363" s="252" t="s">
        <v>899</v>
      </c>
      <c r="B363" s="253" t="s">
        <v>1510</v>
      </c>
      <c r="C363" s="254" t="s">
        <v>1245</v>
      </c>
      <c r="D363" s="255">
        <v>16</v>
      </c>
      <c r="E363" s="932"/>
      <c r="F363" s="1004" t="str">
        <f>IF(N(E363),ROUND(E363*D363,2),"")</f>
        <v/>
      </c>
    </row>
    <row r="364" spans="1:9" s="42" customFormat="1" outlineLevel="1">
      <c r="A364" s="259"/>
      <c r="B364" s="26" t="s">
        <v>1511</v>
      </c>
      <c r="C364" s="260"/>
      <c r="D364" s="261"/>
      <c r="E364" s="1235"/>
      <c r="F364" s="1236"/>
    </row>
    <row r="365" spans="1:9" s="42" customFormat="1" ht="13.5" thickBot="1">
      <c r="A365" s="37"/>
      <c r="B365" s="38"/>
      <c r="C365" s="39"/>
      <c r="D365" s="40"/>
      <c r="E365" s="1176"/>
      <c r="F365" s="1177"/>
      <c r="G365" s="13"/>
      <c r="H365" s="41"/>
      <c r="I365" s="41"/>
    </row>
    <row r="366" spans="1:9" s="46" customFormat="1" ht="20.100000000000001" customHeight="1" thickBot="1">
      <c r="A366" s="976"/>
      <c r="B366" s="977" t="s">
        <v>1342</v>
      </c>
      <c r="C366" s="978"/>
      <c r="D366" s="979"/>
      <c r="E366" s="1183"/>
      <c r="F366" s="1109">
        <f>SUM(F315:F365)</f>
        <v>0</v>
      </c>
      <c r="G366" s="45"/>
      <c r="H366" s="45"/>
    </row>
    <row r="367" spans="1:9" s="87" customFormat="1">
      <c r="A367" s="100"/>
      <c r="B367" s="101"/>
      <c r="C367" s="102"/>
      <c r="D367" s="103"/>
      <c r="E367" s="1182"/>
      <c r="F367" s="1209"/>
      <c r="G367" s="25"/>
      <c r="H367" s="25"/>
    </row>
    <row r="368" spans="1:9" s="46" customFormat="1" ht="20.100000000000001" customHeight="1">
      <c r="A368" s="104" t="s">
        <v>282</v>
      </c>
      <c r="B368" s="105" t="s">
        <v>1105</v>
      </c>
      <c r="C368" s="106"/>
      <c r="D368" s="107"/>
      <c r="E368" s="1210"/>
      <c r="F368" s="1211"/>
      <c r="G368" s="45"/>
      <c r="H368" s="45"/>
    </row>
    <row r="369" spans="1:9" s="42" customFormat="1" collapsed="1">
      <c r="A369" s="108"/>
      <c r="B369" s="109"/>
      <c r="C369" s="110"/>
      <c r="D369" s="111"/>
      <c r="E369" s="1212"/>
      <c r="F369" s="1213"/>
      <c r="G369" s="13"/>
      <c r="H369" s="41"/>
      <c r="I369" s="41"/>
    </row>
    <row r="370" spans="1:9" s="42" customFormat="1" outlineLevel="1">
      <c r="A370" s="252" t="s">
        <v>490</v>
      </c>
      <c r="B370" s="253" t="s">
        <v>1106</v>
      </c>
      <c r="C370" s="254"/>
      <c r="D370" s="255"/>
      <c r="E370" s="255"/>
      <c r="F370" s="1004"/>
    </row>
    <row r="371" spans="1:9" s="42" customFormat="1" ht="127.5" outlineLevel="1">
      <c r="A371" s="256"/>
      <c r="B371" s="6" t="s">
        <v>1247</v>
      </c>
      <c r="C371" s="257"/>
      <c r="D371" s="258"/>
      <c r="E371" s="258"/>
      <c r="F371" s="1005"/>
    </row>
    <row r="372" spans="1:9" s="42" customFormat="1" ht="14.25" outlineLevel="1">
      <c r="A372" s="259"/>
      <c r="B372" s="26" t="s">
        <v>848</v>
      </c>
      <c r="C372" s="260"/>
      <c r="D372" s="261"/>
      <c r="E372" s="261"/>
      <c r="F372" s="1006"/>
    </row>
    <row r="373" spans="1:9" s="46" customFormat="1" ht="14.25" outlineLevel="1">
      <c r="A373" s="262" t="s">
        <v>487</v>
      </c>
      <c r="B373" s="5" t="s">
        <v>849</v>
      </c>
      <c r="C373" s="263" t="s">
        <v>521</v>
      </c>
      <c r="D373" s="264">
        <v>230</v>
      </c>
      <c r="E373" s="1084"/>
      <c r="F373" s="1219" t="str">
        <f t="shared" ref="F373:F378" si="43">IF(N(E373),ROUND(E373*D373,2),"")</f>
        <v/>
      </c>
    </row>
    <row r="374" spans="1:9" s="46" customFormat="1" ht="25.5" outlineLevel="1">
      <c r="A374" s="262" t="s">
        <v>488</v>
      </c>
      <c r="B374" s="5" t="s">
        <v>1109</v>
      </c>
      <c r="C374" s="263" t="s">
        <v>521</v>
      </c>
      <c r="D374" s="264">
        <v>230</v>
      </c>
      <c r="E374" s="1084"/>
      <c r="F374" s="1219" t="str">
        <f t="shared" si="43"/>
        <v/>
      </c>
    </row>
    <row r="375" spans="1:9" s="46" customFormat="1" ht="25.5" outlineLevel="1">
      <c r="A375" s="262" t="s">
        <v>968</v>
      </c>
      <c r="B375" s="5" t="s">
        <v>1248</v>
      </c>
      <c r="C375" s="263" t="s">
        <v>521</v>
      </c>
      <c r="D375" s="264">
        <v>230</v>
      </c>
      <c r="E375" s="1084"/>
      <c r="F375" s="1219" t="str">
        <f t="shared" si="43"/>
        <v/>
      </c>
    </row>
    <row r="376" spans="1:9" s="46" customFormat="1" ht="25.5" outlineLevel="1">
      <c r="A376" s="262" t="s">
        <v>969</v>
      </c>
      <c r="B376" s="5" t="s">
        <v>1249</v>
      </c>
      <c r="C376" s="263" t="s">
        <v>521</v>
      </c>
      <c r="D376" s="264">
        <v>230</v>
      </c>
      <c r="E376" s="1084"/>
      <c r="F376" s="1219" t="str">
        <f t="shared" si="43"/>
        <v/>
      </c>
    </row>
    <row r="377" spans="1:9" s="46" customFormat="1" ht="14.25" outlineLevel="1">
      <c r="A377" s="262" t="s">
        <v>970</v>
      </c>
      <c r="B377" s="5" t="s">
        <v>1107</v>
      </c>
      <c r="C377" s="263" t="s">
        <v>521</v>
      </c>
      <c r="D377" s="264">
        <v>230</v>
      </c>
      <c r="E377" s="1084"/>
      <c r="F377" s="1219" t="str">
        <f t="shared" si="43"/>
        <v/>
      </c>
    </row>
    <row r="378" spans="1:9" s="244" customFormat="1" ht="14.25" outlineLevel="1">
      <c r="A378" s="266" t="s">
        <v>1269</v>
      </c>
      <c r="B378" s="5" t="s">
        <v>1108</v>
      </c>
      <c r="C378" s="263" t="s">
        <v>521</v>
      </c>
      <c r="D378" s="264">
        <v>230</v>
      </c>
      <c r="E378" s="1092"/>
      <c r="F378" s="1217" t="str">
        <f t="shared" si="43"/>
        <v/>
      </c>
    </row>
    <row r="379" spans="1:9" s="42" customFormat="1" outlineLevel="1">
      <c r="A379" s="364"/>
      <c r="B379" s="318"/>
      <c r="C379" s="319"/>
      <c r="D379" s="264"/>
      <c r="E379" s="264"/>
      <c r="F379" s="1184"/>
    </row>
    <row r="380" spans="1:9" s="42" customFormat="1" outlineLevel="1">
      <c r="A380" s="252" t="s">
        <v>492</v>
      </c>
      <c r="B380" s="253" t="s">
        <v>1512</v>
      </c>
      <c r="C380" s="254"/>
      <c r="D380" s="255"/>
      <c r="E380" s="255"/>
      <c r="F380" s="1004"/>
    </row>
    <row r="381" spans="1:9" s="42" customFormat="1" ht="89.25" outlineLevel="1">
      <c r="A381" s="256"/>
      <c r="B381" s="6" t="s">
        <v>1513</v>
      </c>
      <c r="C381" s="257"/>
      <c r="D381" s="258"/>
      <c r="E381" s="258"/>
      <c r="F381" s="1005"/>
    </row>
    <row r="382" spans="1:9" s="42" customFormat="1" ht="14.25" outlineLevel="1">
      <c r="A382" s="259"/>
      <c r="B382" s="26" t="s">
        <v>848</v>
      </c>
      <c r="C382" s="260"/>
      <c r="D382" s="261"/>
      <c r="E382" s="261"/>
      <c r="F382" s="1006"/>
    </row>
    <row r="383" spans="1:9" s="46" customFormat="1" ht="25.5" outlineLevel="1">
      <c r="A383" s="262" t="s">
        <v>487</v>
      </c>
      <c r="B383" s="5" t="s">
        <v>1514</v>
      </c>
      <c r="C383" s="263" t="s">
        <v>521</v>
      </c>
      <c r="D383" s="264">
        <v>280</v>
      </c>
      <c r="E383" s="1084"/>
      <c r="F383" s="1219" t="str">
        <f t="shared" ref="F383:F386" si="44">IF(N(E383),ROUND(E383*D383,2),"")</f>
        <v/>
      </c>
    </row>
    <row r="384" spans="1:9" s="46" customFormat="1" ht="14.25" outlineLevel="1">
      <c r="A384" s="262" t="s">
        <v>488</v>
      </c>
      <c r="B384" s="5" t="s">
        <v>849</v>
      </c>
      <c r="C384" s="263" t="s">
        <v>521</v>
      </c>
      <c r="D384" s="264">
        <v>280</v>
      </c>
      <c r="E384" s="1084"/>
      <c r="F384" s="1219" t="str">
        <f t="shared" si="44"/>
        <v/>
      </c>
    </row>
    <row r="385" spans="1:9" s="46" customFormat="1" ht="25.5" outlineLevel="1">
      <c r="A385" s="262" t="s">
        <v>968</v>
      </c>
      <c r="B385" s="5" t="s">
        <v>1109</v>
      </c>
      <c r="C385" s="263" t="s">
        <v>521</v>
      </c>
      <c r="D385" s="264">
        <v>280</v>
      </c>
      <c r="E385" s="1084"/>
      <c r="F385" s="1219" t="str">
        <f t="shared" si="44"/>
        <v/>
      </c>
    </row>
    <row r="386" spans="1:9" s="244" customFormat="1" ht="14.25" outlineLevel="1">
      <c r="A386" s="266" t="s">
        <v>991</v>
      </c>
      <c r="B386" s="5" t="s">
        <v>1515</v>
      </c>
      <c r="C386" s="263" t="s">
        <v>521</v>
      </c>
      <c r="D386" s="264">
        <v>280</v>
      </c>
      <c r="E386" s="1092"/>
      <c r="F386" s="1217" t="str">
        <f t="shared" si="44"/>
        <v/>
      </c>
    </row>
    <row r="387" spans="1:9" s="42" customFormat="1" ht="13.5" thickBot="1">
      <c r="A387" s="108"/>
      <c r="B387" s="109"/>
      <c r="C387" s="110"/>
      <c r="D387" s="111"/>
      <c r="E387" s="1212"/>
      <c r="F387" s="1213"/>
      <c r="G387" s="13"/>
      <c r="H387" s="41"/>
      <c r="I387" s="41"/>
    </row>
    <row r="388" spans="1:9" s="46" customFormat="1" ht="20.100000000000001" customHeight="1" thickBot="1">
      <c r="A388" s="976"/>
      <c r="B388" s="977" t="s">
        <v>1110</v>
      </c>
      <c r="C388" s="978"/>
      <c r="D388" s="979"/>
      <c r="E388" s="1183"/>
      <c r="F388" s="1108">
        <f>SUM(F373:F387)</f>
        <v>0</v>
      </c>
      <c r="G388" s="45"/>
      <c r="H388" s="45"/>
    </row>
    <row r="389" spans="1:9" s="87" customFormat="1">
      <c r="A389" s="100"/>
      <c r="B389" s="101"/>
      <c r="C389" s="102"/>
      <c r="D389" s="103"/>
      <c r="E389" s="1182"/>
      <c r="F389" s="1209"/>
      <c r="G389" s="25"/>
      <c r="H389" s="25"/>
    </row>
    <row r="390" spans="1:9" s="115" customFormat="1" ht="20.100000000000001" customHeight="1">
      <c r="A390" s="113"/>
      <c r="B390" s="80" t="s">
        <v>570</v>
      </c>
      <c r="C390" s="99"/>
      <c r="D390" s="99"/>
      <c r="E390" s="1207"/>
      <c r="F390" s="1208"/>
      <c r="G390" s="114"/>
      <c r="H390" s="114"/>
      <c r="I390" s="114"/>
    </row>
    <row r="391" spans="1:9" s="115" customFormat="1" ht="15" customHeight="1">
      <c r="A391" s="116" t="str">
        <f>A7</f>
        <v>2.1.1.</v>
      </c>
      <c r="B391" s="117" t="str">
        <f>B7</f>
        <v>Zemljani radovi</v>
      </c>
      <c r="C391" s="118"/>
      <c r="D391" s="119"/>
      <c r="E391" s="1237"/>
      <c r="F391" s="1238">
        <f>F25</f>
        <v>0</v>
      </c>
      <c r="G391" s="114"/>
      <c r="H391" s="114"/>
      <c r="I391" s="114"/>
    </row>
    <row r="392" spans="1:9" s="115" customFormat="1" ht="15" customHeight="1">
      <c r="A392" s="120" t="str">
        <f>A27</f>
        <v>2.1.2.</v>
      </c>
      <c r="B392" s="121" t="str">
        <f>B27</f>
        <v>Betonski i armiranobetonski radovi</v>
      </c>
      <c r="C392" s="122"/>
      <c r="D392" s="123"/>
      <c r="E392" s="1239"/>
      <c r="F392" s="1238">
        <f>F58</f>
        <v>0</v>
      </c>
      <c r="G392" s="114"/>
      <c r="H392" s="114"/>
      <c r="I392" s="114"/>
    </row>
    <row r="393" spans="1:9" s="115" customFormat="1" ht="15" customHeight="1">
      <c r="A393" s="120" t="str">
        <f>A60</f>
        <v>2.1.3.</v>
      </c>
      <c r="B393" s="121" t="str">
        <f>B60</f>
        <v>Armirački radovi</v>
      </c>
      <c r="C393" s="122"/>
      <c r="D393" s="123"/>
      <c r="E393" s="1239"/>
      <c r="F393" s="1240">
        <f>F67</f>
        <v>0</v>
      </c>
      <c r="G393" s="114"/>
      <c r="H393" s="114"/>
      <c r="I393" s="114"/>
    </row>
    <row r="394" spans="1:9" s="115" customFormat="1" ht="15" customHeight="1">
      <c r="A394" s="124" t="str">
        <f>A69</f>
        <v>2.1.4.</v>
      </c>
      <c r="B394" s="121" t="str">
        <f>B69</f>
        <v>Čelična konstrukcija</v>
      </c>
      <c r="C394" s="122"/>
      <c r="D394" s="123"/>
      <c r="E394" s="1239"/>
      <c r="F394" s="1240">
        <f>F78</f>
        <v>0</v>
      </c>
      <c r="G394" s="114"/>
      <c r="H394" s="114"/>
      <c r="I394" s="114"/>
    </row>
    <row r="395" spans="1:9" s="115" customFormat="1" ht="15" customHeight="1">
      <c r="A395" s="124" t="str">
        <f>A80</f>
        <v>2.1.5.</v>
      </c>
      <c r="B395" s="121" t="str">
        <f>B80</f>
        <v>Zidarski radovi</v>
      </c>
      <c r="C395" s="122"/>
      <c r="D395" s="123"/>
      <c r="E395" s="1239"/>
      <c r="F395" s="1240">
        <f>F107</f>
        <v>0</v>
      </c>
      <c r="G395" s="114"/>
      <c r="H395" s="114"/>
      <c r="I395" s="114"/>
    </row>
    <row r="396" spans="1:9" s="115" customFormat="1" ht="15" customHeight="1">
      <c r="A396" s="124" t="str">
        <f>A109</f>
        <v>2.1.6.</v>
      </c>
      <c r="B396" s="121" t="str">
        <f>B109</f>
        <v>Keramičarski radovi</v>
      </c>
      <c r="C396" s="122"/>
      <c r="D396" s="123"/>
      <c r="E396" s="1239"/>
      <c r="F396" s="1240">
        <f>F131</f>
        <v>0</v>
      </c>
      <c r="G396" s="114"/>
      <c r="H396" s="114"/>
      <c r="I396" s="114"/>
    </row>
    <row r="397" spans="1:9" s="115" customFormat="1" ht="15" customHeight="1">
      <c r="A397" s="124" t="str">
        <f>A133</f>
        <v>2.1.7.</v>
      </c>
      <c r="B397" s="121" t="str">
        <f>B133</f>
        <v>Podopolagački radovi</v>
      </c>
      <c r="C397" s="122"/>
      <c r="D397" s="123"/>
      <c r="E397" s="1239"/>
      <c r="F397" s="1240">
        <f>F142</f>
        <v>0</v>
      </c>
      <c r="G397" s="114"/>
      <c r="H397" s="114"/>
      <c r="I397" s="114"/>
    </row>
    <row r="398" spans="1:9" s="115" customFormat="1" ht="15" customHeight="1">
      <c r="A398" s="124" t="str">
        <f>A144</f>
        <v>2.1.8.</v>
      </c>
      <c r="B398" s="121" t="str">
        <f>B144</f>
        <v>Gipskartonski zidovi i stropovi</v>
      </c>
      <c r="C398" s="122"/>
      <c r="D398" s="123"/>
      <c r="E398" s="1239"/>
      <c r="F398" s="1240">
        <f>F201</f>
        <v>0</v>
      </c>
      <c r="G398" s="114"/>
      <c r="H398" s="114"/>
      <c r="I398" s="114"/>
    </row>
    <row r="399" spans="1:9" s="115" customFormat="1" ht="15" customHeight="1">
      <c r="A399" s="124" t="str">
        <f>A203</f>
        <v>2.1.9.</v>
      </c>
      <c r="B399" s="121" t="str">
        <f>B203</f>
        <v>Stolarski radovi i aluminijska bravarija</v>
      </c>
      <c r="C399" s="122"/>
      <c r="D399" s="123"/>
      <c r="E399" s="1239"/>
      <c r="F399" s="1240">
        <f>F290</f>
        <v>0</v>
      </c>
      <c r="G399" s="114"/>
      <c r="H399" s="114"/>
      <c r="I399" s="114"/>
    </row>
    <row r="400" spans="1:9" s="115" customFormat="1" ht="15" customHeight="1">
      <c r="A400" s="124" t="str">
        <f>A292</f>
        <v>2.1.10.</v>
      </c>
      <c r="B400" s="125" t="str">
        <f>B292</f>
        <v>Bravarski radovi</v>
      </c>
      <c r="C400" s="122"/>
      <c r="D400" s="123"/>
      <c r="E400" s="1239"/>
      <c r="F400" s="1240">
        <f>F298</f>
        <v>0</v>
      </c>
      <c r="G400" s="114"/>
      <c r="H400" s="114"/>
      <c r="I400" s="114"/>
    </row>
    <row r="401" spans="1:9" s="115" customFormat="1" ht="15" customHeight="1">
      <c r="A401" s="124" t="str">
        <f>A300</f>
        <v>2.1.11.</v>
      </c>
      <c r="B401" s="121" t="str">
        <f>B300</f>
        <v>Ličilački radovi</v>
      </c>
      <c r="C401" s="122"/>
      <c r="D401" s="123"/>
      <c r="E401" s="1239"/>
      <c r="F401" s="1240">
        <f>F308</f>
        <v>0</v>
      </c>
      <c r="G401" s="114"/>
      <c r="H401" s="114"/>
      <c r="I401" s="114"/>
    </row>
    <row r="402" spans="1:9" s="115" customFormat="1" ht="15" customHeight="1">
      <c r="A402" s="124" t="str">
        <f>A310</f>
        <v>2.1.12.</v>
      </c>
      <c r="B402" s="121" t="str">
        <f>B310</f>
        <v>Krovopokrivački i limarski radovi</v>
      </c>
      <c r="C402" s="122"/>
      <c r="D402" s="123"/>
      <c r="E402" s="1239"/>
      <c r="F402" s="1240">
        <f>F366</f>
        <v>0</v>
      </c>
      <c r="G402" s="114"/>
      <c r="H402" s="114"/>
      <c r="I402" s="114"/>
    </row>
    <row r="403" spans="1:9" s="115" customFormat="1" ht="15" customHeight="1" thickBot="1">
      <c r="A403" s="124" t="str">
        <f>A368</f>
        <v>2.1.13.</v>
      </c>
      <c r="B403" s="121" t="str">
        <f>B368</f>
        <v>Fasaderski radovi</v>
      </c>
      <c r="C403" s="122"/>
      <c r="D403" s="123"/>
      <c r="E403" s="1239"/>
      <c r="F403" s="1240">
        <f>F388</f>
        <v>0</v>
      </c>
      <c r="G403" s="114"/>
      <c r="H403" s="114"/>
      <c r="I403" s="114"/>
    </row>
    <row r="404" spans="1:9" s="134" customFormat="1" ht="20.100000000000001" customHeight="1" thickTop="1" thickBot="1">
      <c r="A404" s="1093"/>
      <c r="B404" s="1094" t="s">
        <v>272</v>
      </c>
      <c r="C404" s="1095"/>
      <c r="D404" s="1096"/>
      <c r="E404" s="1241"/>
      <c r="F404" s="1242">
        <f>SUM(F391:F403)</f>
        <v>0</v>
      </c>
      <c r="G404" s="133"/>
      <c r="H404" s="133"/>
      <c r="I404" s="133"/>
    </row>
    <row r="405" spans="1:9">
      <c r="A405" s="135"/>
      <c r="B405" s="136"/>
      <c r="C405" s="137"/>
      <c r="D405" s="137"/>
      <c r="E405" s="1243"/>
      <c r="F405" s="1244"/>
      <c r="G405" s="50"/>
      <c r="H405" s="50"/>
    </row>
    <row r="406" spans="1:9" s="46" customFormat="1" ht="20.100000000000001" customHeight="1">
      <c r="A406" s="79" t="s">
        <v>484</v>
      </c>
      <c r="B406" s="80" t="s">
        <v>1250</v>
      </c>
      <c r="C406" s="98"/>
      <c r="D406" s="99"/>
      <c r="E406" s="1207"/>
      <c r="F406" s="1208"/>
      <c r="G406" s="45"/>
      <c r="H406" s="45"/>
    </row>
    <row r="407" spans="1:9" s="87" customFormat="1">
      <c r="A407" s="100"/>
      <c r="B407" s="101"/>
      <c r="C407" s="102"/>
      <c r="D407" s="103"/>
      <c r="E407" s="1182"/>
      <c r="F407" s="1209"/>
      <c r="G407" s="25"/>
      <c r="H407" s="25"/>
    </row>
    <row r="408" spans="1:9" s="46" customFormat="1" ht="20.100000000000001" customHeight="1">
      <c r="A408" s="104" t="s">
        <v>273</v>
      </c>
      <c r="B408" s="105" t="s">
        <v>557</v>
      </c>
      <c r="C408" s="106"/>
      <c r="D408" s="107"/>
      <c r="E408" s="1210"/>
      <c r="F408" s="1211"/>
      <c r="G408" s="45"/>
      <c r="H408" s="45"/>
    </row>
    <row r="409" spans="1:9" s="87" customFormat="1">
      <c r="A409" s="138"/>
      <c r="B409" s="139"/>
      <c r="C409" s="140"/>
      <c r="D409" s="111"/>
      <c r="E409" s="1212"/>
      <c r="F409" s="1213"/>
      <c r="G409" s="25"/>
      <c r="H409" s="25"/>
    </row>
    <row r="410" spans="1:9" s="326" customFormat="1" outlineLevel="1">
      <c r="A410" s="333" t="s">
        <v>490</v>
      </c>
      <c r="B410" s="334" t="s">
        <v>1567</v>
      </c>
      <c r="C410" s="254"/>
      <c r="D410" s="335"/>
      <c r="E410" s="1214"/>
      <c r="F410" s="1214"/>
    </row>
    <row r="411" spans="1:9" s="326" customFormat="1" outlineLevel="1">
      <c r="A411" s="336"/>
      <c r="B411" s="270" t="s">
        <v>2342</v>
      </c>
      <c r="C411" s="337"/>
      <c r="D411" s="338"/>
      <c r="E411" s="1215"/>
      <c r="F411" s="1215"/>
    </row>
    <row r="412" spans="1:9" s="326" customFormat="1" ht="63.75" outlineLevel="1">
      <c r="A412" s="336"/>
      <c r="B412" s="339" t="s">
        <v>1718</v>
      </c>
      <c r="C412" s="337"/>
      <c r="D412" s="338"/>
      <c r="E412" s="1215"/>
      <c r="F412" s="1215"/>
    </row>
    <row r="413" spans="1:9" s="326" customFormat="1" ht="27" outlineLevel="1">
      <c r="A413" s="340"/>
      <c r="B413" s="341" t="s">
        <v>2343</v>
      </c>
      <c r="C413" s="342"/>
      <c r="D413" s="343"/>
      <c r="E413" s="1216"/>
      <c r="F413" s="1216"/>
    </row>
    <row r="414" spans="1:9" s="42" customFormat="1" ht="25.5" outlineLevel="1">
      <c r="A414" s="262" t="s">
        <v>487</v>
      </c>
      <c r="B414" s="5" t="s">
        <v>1564</v>
      </c>
      <c r="C414" s="263" t="s">
        <v>486</v>
      </c>
      <c r="D414" s="264">
        <v>55</v>
      </c>
      <c r="E414" s="1092"/>
      <c r="F414" s="1217" t="str">
        <f t="shared" ref="F414:F416" si="45">IF(N(E414),ROUND(E414*D414,2),"")</f>
        <v/>
      </c>
    </row>
    <row r="415" spans="1:9" s="42" customFormat="1" outlineLevel="1">
      <c r="A415" s="344"/>
      <c r="B415" s="6"/>
      <c r="C415" s="257"/>
      <c r="D415" s="258"/>
      <c r="E415" s="258"/>
      <c r="F415" s="1005"/>
      <c r="G415" s="14"/>
    </row>
    <row r="416" spans="1:9" s="42" customFormat="1" outlineLevel="1">
      <c r="A416" s="313" t="s">
        <v>492</v>
      </c>
      <c r="B416" s="253" t="s">
        <v>2344</v>
      </c>
      <c r="C416" s="254" t="s">
        <v>486</v>
      </c>
      <c r="D416" s="255">
        <v>15</v>
      </c>
      <c r="E416" s="1084"/>
      <c r="F416" s="1219" t="str">
        <f t="shared" si="45"/>
        <v/>
      </c>
      <c r="G416" s="14"/>
    </row>
    <row r="417" spans="1:9" s="42" customFormat="1" outlineLevel="1">
      <c r="A417" s="344"/>
      <c r="B417" s="6" t="s">
        <v>979</v>
      </c>
      <c r="C417" s="315"/>
      <c r="D417" s="258"/>
      <c r="E417" s="258"/>
      <c r="F417" s="1005"/>
      <c r="G417" s="14"/>
    </row>
    <row r="418" spans="1:9" s="42" customFormat="1" ht="25.5" outlineLevel="1">
      <c r="A418" s="344"/>
      <c r="B418" s="6" t="s">
        <v>151</v>
      </c>
      <c r="C418" s="315"/>
      <c r="D418" s="258"/>
      <c r="E418" s="258"/>
      <c r="F418" s="1005"/>
      <c r="G418" s="14"/>
    </row>
    <row r="419" spans="1:9" s="42" customFormat="1" outlineLevel="1">
      <c r="A419" s="345"/>
      <c r="B419" s="26" t="s">
        <v>518</v>
      </c>
      <c r="C419" s="260"/>
      <c r="D419" s="261"/>
      <c r="E419" s="261"/>
      <c r="F419" s="1187"/>
      <c r="G419" s="14"/>
    </row>
    <row r="420" spans="1:9" s="42" customFormat="1" outlineLevel="1">
      <c r="A420" s="344"/>
      <c r="B420" s="6"/>
      <c r="C420" s="257"/>
      <c r="D420" s="258"/>
      <c r="E420" s="258"/>
      <c r="F420" s="1186"/>
      <c r="G420" s="14"/>
    </row>
    <row r="421" spans="1:9" s="42" customFormat="1" outlineLevel="1">
      <c r="A421" s="313" t="s">
        <v>493</v>
      </c>
      <c r="B421" s="253" t="s">
        <v>2345</v>
      </c>
      <c r="C421" s="254" t="s">
        <v>486</v>
      </c>
      <c r="D421" s="255">
        <v>10</v>
      </c>
      <c r="E421" s="1084"/>
      <c r="F421" s="1219" t="str">
        <f t="shared" ref="F421" si="46">IF(N(E421),ROUND(E421*D421,2),"")</f>
        <v/>
      </c>
      <c r="G421" s="14"/>
    </row>
    <row r="422" spans="1:9" s="42" customFormat="1" outlineLevel="1">
      <c r="A422" s="344"/>
      <c r="B422" s="6" t="s">
        <v>1013</v>
      </c>
      <c r="C422" s="315"/>
      <c r="D422" s="258"/>
      <c r="E422" s="258"/>
      <c r="F422" s="1005"/>
      <c r="G422" s="14"/>
    </row>
    <row r="423" spans="1:9" s="42" customFormat="1" ht="38.25" outlineLevel="1">
      <c r="A423" s="314"/>
      <c r="B423" s="6" t="s">
        <v>2346</v>
      </c>
      <c r="C423" s="315"/>
      <c r="D423" s="258"/>
      <c r="E423" s="1005"/>
      <c r="F423" s="1005"/>
      <c r="G423" s="14"/>
    </row>
    <row r="424" spans="1:9" s="42" customFormat="1" outlineLevel="1">
      <c r="A424" s="316"/>
      <c r="B424" s="26" t="s">
        <v>2347</v>
      </c>
      <c r="C424" s="260"/>
      <c r="D424" s="261"/>
      <c r="E424" s="1006"/>
      <c r="F424" s="1187"/>
      <c r="G424" s="14"/>
    </row>
    <row r="425" spans="1:9" s="42" customFormat="1" ht="13.5" thickBot="1">
      <c r="A425" s="37"/>
      <c r="B425" s="38"/>
      <c r="C425" s="39"/>
      <c r="D425" s="40"/>
      <c r="E425" s="1176"/>
      <c r="F425" s="1177"/>
      <c r="G425" s="13"/>
      <c r="H425" s="41"/>
      <c r="I425" s="41"/>
    </row>
    <row r="426" spans="1:9" s="46" customFormat="1" ht="20.100000000000001" customHeight="1" thickBot="1">
      <c r="A426" s="976"/>
      <c r="B426" s="977" t="s">
        <v>572</v>
      </c>
      <c r="C426" s="978"/>
      <c r="D426" s="979"/>
      <c r="E426" s="1183"/>
      <c r="F426" s="1108">
        <f>SUM(F414:F425)</f>
        <v>0</v>
      </c>
      <c r="G426" s="45"/>
      <c r="H426" s="45"/>
    </row>
    <row r="427" spans="1:9" s="87" customFormat="1">
      <c r="A427" s="100"/>
      <c r="B427" s="101"/>
      <c r="C427" s="102"/>
      <c r="D427" s="103"/>
      <c r="E427" s="1182"/>
      <c r="F427" s="1209"/>
      <c r="G427" s="25"/>
      <c r="H427" s="25"/>
    </row>
    <row r="428" spans="1:9" s="46" customFormat="1" ht="20.100000000000001" customHeight="1">
      <c r="A428" s="104" t="s">
        <v>274</v>
      </c>
      <c r="B428" s="105" t="s">
        <v>145</v>
      </c>
      <c r="C428" s="106"/>
      <c r="D428" s="107"/>
      <c r="E428" s="1210"/>
      <c r="F428" s="1211"/>
      <c r="G428" s="45"/>
      <c r="H428" s="45"/>
    </row>
    <row r="429" spans="1:9" s="42" customFormat="1" collapsed="1">
      <c r="A429" s="108"/>
      <c r="B429" s="109"/>
      <c r="C429" s="110"/>
      <c r="D429" s="111"/>
      <c r="E429" s="1212"/>
      <c r="F429" s="1213"/>
      <c r="G429" s="13"/>
      <c r="H429" s="41"/>
      <c r="I429" s="41"/>
    </row>
    <row r="430" spans="1:9" s="42" customFormat="1" outlineLevel="1">
      <c r="A430" s="313" t="s">
        <v>490</v>
      </c>
      <c r="B430" s="253" t="s">
        <v>1516</v>
      </c>
      <c r="C430" s="325" t="s">
        <v>486</v>
      </c>
      <c r="D430" s="255">
        <v>8</v>
      </c>
      <c r="E430" s="1085"/>
      <c r="F430" s="1218" t="str">
        <f t="shared" ref="F430" si="47">IF(N(E430),ROUND(E430*D430,2),"")</f>
        <v/>
      </c>
      <c r="G430" s="14"/>
    </row>
    <row r="431" spans="1:9" s="42" customFormat="1" outlineLevel="1">
      <c r="A431" s="344"/>
      <c r="B431" s="6" t="s">
        <v>974</v>
      </c>
      <c r="C431" s="315"/>
      <c r="D431" s="258"/>
      <c r="E431" s="258"/>
      <c r="F431" s="1005"/>
      <c r="G431" s="14"/>
    </row>
    <row r="432" spans="1:9" s="42" customFormat="1" ht="25.5" outlineLevel="1">
      <c r="A432" s="314"/>
      <c r="B432" s="6" t="s">
        <v>2349</v>
      </c>
      <c r="C432" s="315"/>
      <c r="D432" s="258"/>
      <c r="E432" s="258"/>
      <c r="F432" s="1005"/>
      <c r="G432" s="14"/>
    </row>
    <row r="433" spans="1:9" s="42" customFormat="1" outlineLevel="1">
      <c r="A433" s="316"/>
      <c r="B433" s="26" t="s">
        <v>2350</v>
      </c>
      <c r="C433" s="260"/>
      <c r="D433" s="261"/>
      <c r="E433" s="261"/>
      <c r="F433" s="1187"/>
      <c r="G433" s="14"/>
    </row>
    <row r="434" spans="1:9" s="42" customFormat="1" outlineLevel="1">
      <c r="A434" s="314"/>
      <c r="B434" s="6"/>
      <c r="C434" s="257"/>
      <c r="D434" s="258"/>
      <c r="E434" s="258"/>
      <c r="F434" s="1186"/>
      <c r="G434" s="14"/>
    </row>
    <row r="435" spans="1:9" s="251" customFormat="1" outlineLevel="1">
      <c r="A435" s="273">
        <v>2</v>
      </c>
      <c r="B435" s="274" t="s">
        <v>1447</v>
      </c>
      <c r="C435" s="320" t="s">
        <v>486</v>
      </c>
      <c r="D435" s="28">
        <v>2.5</v>
      </c>
      <c r="E435" s="1085"/>
      <c r="F435" s="1218" t="str">
        <f t="shared" ref="F435" si="48">IF(N(E435),ROUND(E435*D435,2),"")</f>
        <v/>
      </c>
    </row>
    <row r="436" spans="1:9" s="251" customFormat="1" outlineLevel="1">
      <c r="A436" s="269"/>
      <c r="B436" s="270" t="s">
        <v>988</v>
      </c>
      <c r="C436" s="321"/>
      <c r="D436" s="29"/>
      <c r="E436" s="36"/>
      <c r="F436" s="1188"/>
    </row>
    <row r="437" spans="1:9" s="251" customFormat="1" ht="63.75" outlineLevel="1">
      <c r="A437" s="269"/>
      <c r="B437" s="270" t="s">
        <v>998</v>
      </c>
      <c r="C437" s="321"/>
      <c r="D437" s="30"/>
      <c r="E437" s="36"/>
      <c r="F437" s="1189"/>
    </row>
    <row r="438" spans="1:9" s="251" customFormat="1" outlineLevel="1">
      <c r="A438" s="277"/>
      <c r="B438" s="278" t="s">
        <v>989</v>
      </c>
      <c r="C438" s="322"/>
      <c r="D438" s="346"/>
      <c r="E438" s="323"/>
      <c r="F438" s="1190"/>
    </row>
    <row r="439" spans="1:9" s="251" customFormat="1" outlineLevel="1">
      <c r="A439" s="269"/>
      <c r="B439" s="270"/>
      <c r="C439" s="36"/>
      <c r="D439" s="30"/>
      <c r="E439" s="36"/>
      <c r="F439" s="1189"/>
    </row>
    <row r="440" spans="1:9" s="251" customFormat="1" ht="25.5" outlineLevel="1">
      <c r="A440" s="273" t="s">
        <v>493</v>
      </c>
      <c r="B440" s="274" t="s">
        <v>1517</v>
      </c>
      <c r="C440" s="325" t="s">
        <v>486</v>
      </c>
      <c r="D440" s="28">
        <v>19</v>
      </c>
      <c r="E440" s="1084"/>
      <c r="F440" s="1224" t="str">
        <f t="shared" ref="F440" si="49">IF(N(E440),ROUND(E440*D440,2),"")</f>
        <v/>
      </c>
      <c r="G440" s="330"/>
    </row>
    <row r="441" spans="1:9" s="251" customFormat="1" outlineLevel="1">
      <c r="A441" s="269"/>
      <c r="B441" s="270" t="s">
        <v>988</v>
      </c>
      <c r="C441" s="321"/>
      <c r="D441" s="29"/>
      <c r="E441" s="29"/>
      <c r="F441" s="1163"/>
    </row>
    <row r="442" spans="1:9" s="251" customFormat="1" ht="63.75" outlineLevel="1">
      <c r="A442" s="269"/>
      <c r="B442" s="270" t="s">
        <v>998</v>
      </c>
      <c r="C442" s="321"/>
      <c r="D442" s="30"/>
      <c r="E442" s="29"/>
      <c r="F442" s="1220"/>
    </row>
    <row r="443" spans="1:9" s="251" customFormat="1" outlineLevel="1">
      <c r="A443" s="277"/>
      <c r="B443" s="278" t="s">
        <v>989</v>
      </c>
      <c r="C443" s="322"/>
      <c r="D443" s="346"/>
      <c r="E443" s="346"/>
      <c r="F443" s="1165"/>
    </row>
    <row r="444" spans="1:9" s="251" customFormat="1" outlineLevel="1">
      <c r="A444" s="266"/>
      <c r="B444" s="267"/>
      <c r="C444" s="348"/>
      <c r="D444" s="306"/>
      <c r="E444" s="306"/>
      <c r="F444" s="1167"/>
    </row>
    <row r="445" spans="1:9" s="251" customFormat="1" ht="25.5" outlineLevel="1">
      <c r="A445" s="273" t="s">
        <v>901</v>
      </c>
      <c r="B445" s="274" t="s">
        <v>2146</v>
      </c>
      <c r="C445" s="325" t="s">
        <v>521</v>
      </c>
      <c r="D445" s="28">
        <v>79</v>
      </c>
      <c r="E445" s="1084"/>
      <c r="F445" s="1224" t="str">
        <f t="shared" ref="F445" si="50">IF(N(E445),ROUND(E445*D445,2),"")</f>
        <v/>
      </c>
      <c r="G445" s="330"/>
    </row>
    <row r="446" spans="1:9" s="251" customFormat="1" ht="14.25" outlineLevel="1">
      <c r="A446" s="277"/>
      <c r="B446" s="278" t="s">
        <v>2147</v>
      </c>
      <c r="C446" s="322"/>
      <c r="D446" s="346"/>
      <c r="E446" s="1190"/>
      <c r="F446" s="1190"/>
    </row>
    <row r="447" spans="1:9" s="42" customFormat="1" ht="13.5" thickBot="1">
      <c r="A447" s="37"/>
      <c r="B447" s="38"/>
      <c r="C447" s="39"/>
      <c r="D447" s="40"/>
      <c r="E447" s="1176"/>
      <c r="F447" s="1177"/>
      <c r="G447" s="13"/>
      <c r="H447" s="41"/>
      <c r="I447" s="41"/>
    </row>
    <row r="448" spans="1:9" s="46" customFormat="1" ht="20.100000000000001" customHeight="1" thickBot="1">
      <c r="A448" s="976"/>
      <c r="B448" s="977" t="s">
        <v>146</v>
      </c>
      <c r="C448" s="978"/>
      <c r="D448" s="979"/>
      <c r="E448" s="1183"/>
      <c r="F448" s="1108">
        <f>SUM(F430:F447)</f>
        <v>0</v>
      </c>
      <c r="G448" s="45"/>
      <c r="H448" s="45"/>
    </row>
    <row r="449" spans="1:9" s="87" customFormat="1">
      <c r="A449" s="100"/>
      <c r="B449" s="101"/>
      <c r="C449" s="102"/>
      <c r="D449" s="103"/>
      <c r="E449" s="1182"/>
      <c r="F449" s="1209"/>
      <c r="G449" s="25"/>
      <c r="H449" s="25"/>
    </row>
    <row r="450" spans="1:9" s="46" customFormat="1" ht="20.100000000000001" customHeight="1">
      <c r="A450" s="104" t="s">
        <v>275</v>
      </c>
      <c r="B450" s="105" t="s">
        <v>1331</v>
      </c>
      <c r="C450" s="106"/>
      <c r="D450" s="107"/>
      <c r="E450" s="1210"/>
      <c r="F450" s="1211"/>
      <c r="G450" s="45"/>
      <c r="H450" s="45"/>
    </row>
    <row r="451" spans="1:9" s="42" customFormat="1" collapsed="1">
      <c r="A451" s="108"/>
      <c r="B451" s="109"/>
      <c r="C451" s="110"/>
      <c r="D451" s="111"/>
      <c r="E451" s="1212"/>
      <c r="F451" s="1213"/>
      <c r="G451" s="13"/>
      <c r="H451" s="41"/>
      <c r="I451" s="41"/>
    </row>
    <row r="452" spans="1:9" s="42" customFormat="1" outlineLevel="1">
      <c r="A452" s="313" t="s">
        <v>490</v>
      </c>
      <c r="B452" s="355" t="s">
        <v>2357</v>
      </c>
      <c r="C452" s="254" t="s">
        <v>994</v>
      </c>
      <c r="D452" s="255">
        <v>1075</v>
      </c>
      <c r="E452" s="1085"/>
      <c r="F452" s="1218" t="str">
        <f t="shared" ref="F452" si="51">IF(N(E452),ROUND(E452*D452,2),"")</f>
        <v/>
      </c>
      <c r="G452" s="14"/>
    </row>
    <row r="453" spans="1:9" s="42" customFormat="1" outlineLevel="1">
      <c r="A453" s="344"/>
      <c r="B453" s="356" t="s">
        <v>2358</v>
      </c>
      <c r="C453" s="257"/>
      <c r="D453" s="258"/>
      <c r="E453" s="1005"/>
      <c r="F453" s="1005"/>
      <c r="G453" s="14"/>
    </row>
    <row r="454" spans="1:9" s="42" customFormat="1" ht="38.25" outlineLevel="1">
      <c r="A454" s="344"/>
      <c r="B454" s="356" t="s">
        <v>2359</v>
      </c>
      <c r="C454" s="315"/>
      <c r="D454" s="258"/>
      <c r="E454" s="1005"/>
      <c r="F454" s="1005"/>
      <c r="G454" s="14"/>
    </row>
    <row r="455" spans="1:9" s="42" customFormat="1" outlineLevel="1">
      <c r="A455" s="345"/>
      <c r="B455" s="357" t="s">
        <v>997</v>
      </c>
      <c r="C455" s="260"/>
      <c r="D455" s="261"/>
      <c r="E455" s="1006"/>
      <c r="F455" s="1187"/>
      <c r="G455" s="14"/>
    </row>
    <row r="456" spans="1:9" s="42" customFormat="1" ht="13.5" thickBot="1">
      <c r="A456" s="37"/>
      <c r="B456" s="38"/>
      <c r="C456" s="39"/>
      <c r="D456" s="40"/>
      <c r="E456" s="1176"/>
      <c r="F456" s="1177"/>
      <c r="G456" s="13"/>
      <c r="H456" s="41"/>
      <c r="I456" s="41"/>
    </row>
    <row r="457" spans="1:9" s="46" customFormat="1" ht="20.100000000000001" customHeight="1" thickBot="1">
      <c r="A457" s="976"/>
      <c r="B457" s="977" t="s">
        <v>1332</v>
      </c>
      <c r="C457" s="978"/>
      <c r="D457" s="979"/>
      <c r="E457" s="1183"/>
      <c r="F457" s="1108">
        <f>SUM(F452:F456)</f>
        <v>0</v>
      </c>
      <c r="G457" s="45"/>
      <c r="H457" s="45"/>
    </row>
    <row r="458" spans="1:9" s="87" customFormat="1">
      <c r="A458" s="100"/>
      <c r="B458" s="101"/>
      <c r="C458" s="102"/>
      <c r="D458" s="103"/>
      <c r="E458" s="1182"/>
      <c r="F458" s="1209"/>
      <c r="G458" s="25"/>
      <c r="H458" s="25"/>
    </row>
    <row r="459" spans="1:9" s="46" customFormat="1" ht="20.100000000000001" customHeight="1">
      <c r="A459" s="104" t="s">
        <v>276</v>
      </c>
      <c r="B459" s="105" t="s">
        <v>147</v>
      </c>
      <c r="C459" s="106"/>
      <c r="D459" s="107"/>
      <c r="E459" s="1210"/>
      <c r="F459" s="1211"/>
      <c r="G459" s="45"/>
      <c r="H459" s="45"/>
    </row>
    <row r="460" spans="1:9" s="42" customFormat="1" collapsed="1">
      <c r="A460" s="108"/>
      <c r="B460" s="109"/>
      <c r="C460" s="110"/>
      <c r="D460" s="111"/>
      <c r="E460" s="1212"/>
      <c r="F460" s="1213"/>
      <c r="G460" s="13"/>
      <c r="H460" s="41"/>
      <c r="I460" s="41"/>
    </row>
    <row r="461" spans="1:9" s="42" customFormat="1" outlineLevel="1">
      <c r="A461" s="252" t="s">
        <v>490</v>
      </c>
      <c r="B461" s="253" t="s">
        <v>147</v>
      </c>
      <c r="C461" s="254"/>
      <c r="D461" s="255"/>
      <c r="E461" s="1004"/>
      <c r="F461" s="1004"/>
    </row>
    <row r="462" spans="1:9" s="42" customFormat="1" ht="369.75" outlineLevel="1">
      <c r="A462" s="256"/>
      <c r="B462" s="356" t="s">
        <v>2462</v>
      </c>
      <c r="C462" s="257"/>
      <c r="D462" s="258"/>
      <c r="E462" s="1005"/>
      <c r="F462" s="1005"/>
    </row>
    <row r="463" spans="1:9" s="42" customFormat="1" ht="63.75" outlineLevel="1">
      <c r="A463" s="256"/>
      <c r="B463" s="356" t="s">
        <v>2463</v>
      </c>
      <c r="C463" s="257"/>
      <c r="D463" s="258"/>
      <c r="E463" s="1005"/>
      <c r="F463" s="1005"/>
    </row>
    <row r="464" spans="1:9" s="42" customFormat="1" outlineLevel="1">
      <c r="A464" s="259"/>
      <c r="B464" s="26" t="s">
        <v>148</v>
      </c>
      <c r="C464" s="260"/>
      <c r="D464" s="261"/>
      <c r="E464" s="1006"/>
      <c r="F464" s="1006"/>
    </row>
    <row r="465" spans="1:9" s="42" customFormat="1" outlineLevel="1">
      <c r="A465" s="262" t="s">
        <v>487</v>
      </c>
      <c r="B465" s="5" t="s">
        <v>1216</v>
      </c>
      <c r="C465" s="263" t="s">
        <v>994</v>
      </c>
      <c r="D465" s="264">
        <v>5390</v>
      </c>
      <c r="E465" s="1085"/>
      <c r="F465" s="1218" t="str">
        <f t="shared" ref="F465:F466" si="52">IF(N(E465),ROUND(E465*D465,2),"")</f>
        <v/>
      </c>
    </row>
    <row r="466" spans="1:9" s="42" customFormat="1" outlineLevel="1">
      <c r="A466" s="262" t="s">
        <v>488</v>
      </c>
      <c r="B466" s="5" t="s">
        <v>1217</v>
      </c>
      <c r="C466" s="263" t="s">
        <v>994</v>
      </c>
      <c r="D466" s="264">
        <v>4745</v>
      </c>
      <c r="E466" s="1085"/>
      <c r="F466" s="1218" t="str">
        <f t="shared" si="52"/>
        <v/>
      </c>
    </row>
    <row r="467" spans="1:9" s="42" customFormat="1" ht="13.5" thickBot="1">
      <c r="A467" s="37"/>
      <c r="B467" s="38"/>
      <c r="C467" s="39"/>
      <c r="D467" s="40"/>
      <c r="E467" s="1176"/>
      <c r="F467" s="1177"/>
      <c r="G467" s="13"/>
      <c r="H467" s="41"/>
      <c r="I467" s="41"/>
    </row>
    <row r="468" spans="1:9" s="46" customFormat="1" ht="20.100000000000001" customHeight="1" thickBot="1">
      <c r="A468" s="976"/>
      <c r="B468" s="977" t="s">
        <v>1333</v>
      </c>
      <c r="C468" s="978"/>
      <c r="D468" s="979"/>
      <c r="E468" s="1183"/>
      <c r="F468" s="1108">
        <f>SUM(F465:F467)</f>
        <v>0</v>
      </c>
      <c r="G468" s="45"/>
      <c r="H468" s="45"/>
    </row>
    <row r="469" spans="1:9" s="87" customFormat="1">
      <c r="A469" s="100"/>
      <c r="B469" s="101"/>
      <c r="C469" s="102"/>
      <c r="D469" s="103"/>
      <c r="E469" s="1182"/>
      <c r="F469" s="1209"/>
      <c r="G469" s="25"/>
      <c r="H469" s="25"/>
    </row>
    <row r="470" spans="1:9" s="46" customFormat="1" ht="20.100000000000001" customHeight="1">
      <c r="A470" s="104" t="s">
        <v>277</v>
      </c>
      <c r="B470" s="105" t="s">
        <v>281</v>
      </c>
      <c r="C470" s="106"/>
      <c r="D470" s="107"/>
      <c r="E470" s="1210"/>
      <c r="F470" s="1211"/>
      <c r="G470" s="45"/>
      <c r="H470" s="45"/>
    </row>
    <row r="471" spans="1:9" s="42" customFormat="1" collapsed="1">
      <c r="A471" s="108"/>
      <c r="B471" s="109"/>
      <c r="C471" s="110"/>
      <c r="D471" s="111"/>
      <c r="E471" s="1212"/>
      <c r="F471" s="1213"/>
      <c r="G471" s="13"/>
      <c r="H471" s="41"/>
      <c r="I471" s="41"/>
    </row>
    <row r="472" spans="1:9" s="42" customFormat="1" ht="25.5" outlineLevel="1">
      <c r="A472" s="252" t="s">
        <v>490</v>
      </c>
      <c r="B472" s="253" t="s">
        <v>1232</v>
      </c>
      <c r="C472" s="254" t="s">
        <v>159</v>
      </c>
      <c r="D472" s="255">
        <v>1</v>
      </c>
      <c r="E472" s="1084"/>
      <c r="F472" s="1219" t="str">
        <f t="shared" ref="F472" si="53">IF(N(E472),ROUND(E472*D472,2),"")</f>
        <v/>
      </c>
    </row>
    <row r="473" spans="1:9" s="331" customFormat="1" ht="76.5" outlineLevel="1">
      <c r="A473" s="256"/>
      <c r="B473" s="6" t="s">
        <v>2464</v>
      </c>
      <c r="C473" s="374"/>
      <c r="D473" s="375"/>
      <c r="E473" s="375"/>
      <c r="F473" s="1245"/>
    </row>
    <row r="474" spans="1:9" s="42" customFormat="1" outlineLevel="1">
      <c r="A474" s="259"/>
      <c r="B474" s="26" t="s">
        <v>280</v>
      </c>
      <c r="C474" s="260"/>
      <c r="D474" s="261"/>
      <c r="E474" s="261"/>
      <c r="F474" s="1006"/>
    </row>
    <row r="475" spans="1:9" s="42" customFormat="1" outlineLevel="1">
      <c r="A475" s="359"/>
      <c r="B475" s="360"/>
      <c r="C475" s="315"/>
      <c r="D475" s="258"/>
      <c r="E475" s="258"/>
      <c r="F475" s="1005"/>
    </row>
    <row r="476" spans="1:9" s="249" customFormat="1" outlineLevel="1">
      <c r="A476" s="273" t="s">
        <v>492</v>
      </c>
      <c r="B476" s="274" t="s">
        <v>1251</v>
      </c>
      <c r="C476" s="376"/>
      <c r="D476" s="255"/>
      <c r="E476" s="255"/>
      <c r="F476" s="1004"/>
    </row>
    <row r="477" spans="1:9" s="249" customFormat="1" ht="51" outlineLevel="1">
      <c r="A477" s="269"/>
      <c r="B477" s="270" t="s">
        <v>1456</v>
      </c>
      <c r="C477" s="308"/>
      <c r="D477" s="258"/>
      <c r="E477" s="258"/>
      <c r="F477" s="1005"/>
    </row>
    <row r="478" spans="1:9" s="42" customFormat="1" outlineLevel="1">
      <c r="A478" s="262" t="s">
        <v>483</v>
      </c>
      <c r="B478" s="267" t="s">
        <v>1455</v>
      </c>
      <c r="C478" s="263" t="s">
        <v>1063</v>
      </c>
      <c r="D478" s="264">
        <v>15</v>
      </c>
      <c r="E478" s="1097"/>
      <c r="F478" s="1223" t="str">
        <f t="shared" ref="F478" si="54">IF(N(E478),ROUND(E478*D478,2),"")</f>
        <v/>
      </c>
    </row>
    <row r="479" spans="1:9" s="249" customFormat="1" outlineLevel="1">
      <c r="A479" s="311"/>
      <c r="B479" s="312"/>
      <c r="C479" s="308"/>
      <c r="D479" s="258"/>
      <c r="E479" s="258"/>
      <c r="F479" s="1005"/>
    </row>
    <row r="480" spans="1:9" s="42" customFormat="1" outlineLevel="1">
      <c r="A480" s="252" t="s">
        <v>493</v>
      </c>
      <c r="B480" s="253" t="s">
        <v>2436</v>
      </c>
      <c r="C480" s="254" t="s">
        <v>491</v>
      </c>
      <c r="D480" s="377">
        <v>1</v>
      </c>
      <c r="E480" s="1085"/>
      <c r="F480" s="1218" t="str">
        <f t="shared" ref="F480" si="55">IF(N(E480),ROUND(E480*D480,2),"")</f>
        <v/>
      </c>
    </row>
    <row r="481" spans="1:9" s="42" customFormat="1" ht="63.75" outlineLevel="1">
      <c r="A481" s="256"/>
      <c r="B481" s="6" t="s">
        <v>2437</v>
      </c>
      <c r="C481" s="257"/>
      <c r="D481" s="258"/>
      <c r="E481" s="258"/>
      <c r="F481" s="1005"/>
    </row>
    <row r="482" spans="1:9" s="42" customFormat="1" outlineLevel="1">
      <c r="A482" s="259"/>
      <c r="B482" s="26" t="s">
        <v>1360</v>
      </c>
      <c r="C482" s="260"/>
      <c r="D482" s="261"/>
      <c r="E482" s="261"/>
      <c r="F482" s="1006"/>
    </row>
    <row r="483" spans="1:9" s="42" customFormat="1" ht="13.5" thickBot="1">
      <c r="A483" s="37"/>
      <c r="B483" s="38"/>
      <c r="C483" s="39"/>
      <c r="D483" s="40"/>
      <c r="E483" s="1176"/>
      <c r="F483" s="1177"/>
      <c r="G483" s="13"/>
      <c r="H483" s="41"/>
      <c r="I483" s="41"/>
    </row>
    <row r="484" spans="1:9" s="46" customFormat="1" ht="20.100000000000001" customHeight="1" thickBot="1">
      <c r="A484" s="976"/>
      <c r="B484" s="977" t="s">
        <v>1647</v>
      </c>
      <c r="C484" s="978"/>
      <c r="D484" s="979"/>
      <c r="E484" s="1183"/>
      <c r="F484" s="1108">
        <f>SUM(F472:F483)</f>
        <v>0</v>
      </c>
      <c r="G484" s="45"/>
      <c r="H484" s="45"/>
    </row>
    <row r="485" spans="1:9" s="87" customFormat="1">
      <c r="A485" s="100"/>
      <c r="B485" s="101"/>
      <c r="C485" s="102"/>
      <c r="D485" s="103"/>
      <c r="E485" s="1182"/>
      <c r="F485" s="1209"/>
      <c r="G485" s="25"/>
      <c r="H485" s="25"/>
    </row>
    <row r="486" spans="1:9" s="46" customFormat="1" ht="20.100000000000001" customHeight="1">
      <c r="A486" s="104" t="s">
        <v>278</v>
      </c>
      <c r="B486" s="105" t="s">
        <v>1341</v>
      </c>
      <c r="C486" s="106"/>
      <c r="D486" s="107"/>
      <c r="E486" s="1210"/>
      <c r="F486" s="1211"/>
      <c r="G486" s="45"/>
      <c r="H486" s="45"/>
    </row>
    <row r="487" spans="1:9" s="42" customFormat="1" collapsed="1">
      <c r="A487" s="108"/>
      <c r="B487" s="109"/>
      <c r="C487" s="110"/>
      <c r="D487" s="111"/>
      <c r="E487" s="1212"/>
      <c r="F487" s="1213"/>
      <c r="G487" s="13"/>
      <c r="H487" s="41"/>
      <c r="I487" s="41"/>
    </row>
    <row r="488" spans="1:9" s="42" customFormat="1" outlineLevel="1">
      <c r="A488" s="252" t="s">
        <v>490</v>
      </c>
      <c r="B488" s="253" t="s">
        <v>847</v>
      </c>
      <c r="C488" s="254"/>
      <c r="D488" s="255"/>
      <c r="E488" s="1004"/>
      <c r="F488" s="1004"/>
    </row>
    <row r="489" spans="1:9" s="42" customFormat="1" ht="51" outlineLevel="1">
      <c r="A489" s="256"/>
      <c r="B489" s="6" t="s">
        <v>1101</v>
      </c>
      <c r="C489" s="257"/>
      <c r="D489" s="258"/>
      <c r="E489" s="1005"/>
      <c r="F489" s="1005"/>
    </row>
    <row r="490" spans="1:9" s="42" customFormat="1" ht="14.25" outlineLevel="1">
      <c r="A490" s="259"/>
      <c r="B490" s="26" t="s">
        <v>848</v>
      </c>
      <c r="C490" s="260"/>
      <c r="D490" s="261"/>
      <c r="E490" s="1006"/>
      <c r="F490" s="1006"/>
    </row>
    <row r="491" spans="1:9" s="46" customFormat="1" ht="14.25" outlineLevel="1">
      <c r="A491" s="262" t="s">
        <v>487</v>
      </c>
      <c r="B491" s="5" t="s">
        <v>849</v>
      </c>
      <c r="C491" s="263" t="s">
        <v>521</v>
      </c>
      <c r="D491" s="264">
        <v>170</v>
      </c>
      <c r="E491" s="1085"/>
      <c r="F491" s="1218" t="str">
        <f t="shared" ref="F491:F494" si="56">IF(N(E491),ROUND(E491*D491,2),"")</f>
        <v/>
      </c>
    </row>
    <row r="492" spans="1:9" s="244" customFormat="1" ht="204" outlineLevel="1">
      <c r="A492" s="266" t="s">
        <v>488</v>
      </c>
      <c r="B492" s="5" t="s">
        <v>2438</v>
      </c>
      <c r="C492" s="263" t="s">
        <v>521</v>
      </c>
      <c r="D492" s="264">
        <v>170</v>
      </c>
      <c r="E492" s="1092"/>
      <c r="F492" s="1217" t="str">
        <f t="shared" si="56"/>
        <v/>
      </c>
    </row>
    <row r="493" spans="1:9" s="42" customFormat="1" outlineLevel="1">
      <c r="A493" s="359"/>
      <c r="B493" s="360"/>
      <c r="C493" s="315"/>
      <c r="D493" s="258"/>
      <c r="E493" s="258"/>
      <c r="F493" s="1005"/>
    </row>
    <row r="494" spans="1:9" s="42" customFormat="1" ht="25.5" outlineLevel="1">
      <c r="A494" s="252" t="s">
        <v>492</v>
      </c>
      <c r="B494" s="253" t="s">
        <v>1869</v>
      </c>
      <c r="C494" s="254" t="s">
        <v>1063</v>
      </c>
      <c r="D494" s="255">
        <v>60</v>
      </c>
      <c r="E494" s="1084"/>
      <c r="F494" s="1219" t="str">
        <f t="shared" si="56"/>
        <v/>
      </c>
    </row>
    <row r="495" spans="1:9" s="42" customFormat="1" ht="51" outlineLevel="1">
      <c r="A495" s="256"/>
      <c r="B495" s="372" t="s">
        <v>1100</v>
      </c>
      <c r="C495" s="257"/>
      <c r="D495" s="258"/>
      <c r="E495" s="258"/>
      <c r="F495" s="1005"/>
    </row>
    <row r="496" spans="1:9" s="42" customFormat="1" ht="14.25" outlineLevel="1">
      <c r="A496" s="259"/>
      <c r="B496" s="26" t="s">
        <v>1336</v>
      </c>
      <c r="C496" s="260"/>
      <c r="D496" s="261"/>
      <c r="E496" s="261"/>
      <c r="F496" s="1006"/>
    </row>
    <row r="497" spans="1:9" s="42" customFormat="1" outlineLevel="1">
      <c r="A497" s="359"/>
      <c r="B497" s="360"/>
      <c r="C497" s="315"/>
      <c r="D497" s="258"/>
      <c r="E497" s="258"/>
      <c r="F497" s="1005"/>
    </row>
    <row r="498" spans="1:9" s="42" customFormat="1" ht="14.25" outlineLevel="1">
      <c r="A498" s="252" t="s">
        <v>493</v>
      </c>
      <c r="B498" s="253" t="s">
        <v>1870</v>
      </c>
      <c r="C498" s="254" t="s">
        <v>521</v>
      </c>
      <c r="D498" s="255">
        <v>35</v>
      </c>
      <c r="E498" s="1084"/>
      <c r="F498" s="1219" t="str">
        <f t="shared" ref="F498" si="57">IF(N(E498),ROUND(E498*D498,2),"")</f>
        <v/>
      </c>
    </row>
    <row r="499" spans="1:9" s="42" customFormat="1" ht="63.75" outlineLevel="1">
      <c r="A499" s="256"/>
      <c r="B499" s="6" t="s">
        <v>1871</v>
      </c>
      <c r="C499" s="257"/>
      <c r="D499" s="258"/>
      <c r="E499" s="258"/>
      <c r="F499" s="1005"/>
    </row>
    <row r="500" spans="1:9" s="42" customFormat="1" ht="27" outlineLevel="1">
      <c r="A500" s="259"/>
      <c r="B500" s="26" t="s">
        <v>1872</v>
      </c>
      <c r="C500" s="260"/>
      <c r="D500" s="261"/>
      <c r="E500" s="261"/>
      <c r="F500" s="1006"/>
    </row>
    <row r="501" spans="1:9" s="42" customFormat="1" outlineLevel="1">
      <c r="A501" s="364"/>
      <c r="B501" s="318"/>
      <c r="C501" s="319"/>
      <c r="D501" s="264"/>
      <c r="E501" s="264"/>
      <c r="F501" s="1184"/>
    </row>
    <row r="502" spans="1:9" s="42" customFormat="1" ht="25.5" outlineLevel="1">
      <c r="A502" s="252" t="s">
        <v>901</v>
      </c>
      <c r="B502" s="253" t="s">
        <v>1873</v>
      </c>
      <c r="C502" s="254" t="s">
        <v>1063</v>
      </c>
      <c r="D502" s="255">
        <v>16</v>
      </c>
      <c r="E502" s="1084"/>
      <c r="F502" s="1219" t="str">
        <f t="shared" ref="F502" si="58">IF(N(E502),ROUND(E502*D502,2),"")</f>
        <v/>
      </c>
    </row>
    <row r="503" spans="1:9" s="42" customFormat="1" ht="63.75" outlineLevel="1">
      <c r="A503" s="256"/>
      <c r="B503" s="6" t="s">
        <v>1874</v>
      </c>
      <c r="C503" s="257"/>
      <c r="D503" s="258"/>
      <c r="E503" s="258"/>
      <c r="F503" s="1005"/>
    </row>
    <row r="504" spans="1:9" s="42" customFormat="1" outlineLevel="1">
      <c r="A504" s="259"/>
      <c r="B504" s="26" t="s">
        <v>1338</v>
      </c>
      <c r="C504" s="260"/>
      <c r="D504" s="261"/>
      <c r="E504" s="261"/>
      <c r="F504" s="1006"/>
    </row>
    <row r="505" spans="1:9" s="42" customFormat="1" outlineLevel="1">
      <c r="A505" s="359"/>
      <c r="B505" s="360"/>
      <c r="C505" s="315"/>
      <c r="D505" s="258"/>
      <c r="E505" s="258"/>
      <c r="F505" s="1005"/>
    </row>
    <row r="506" spans="1:9" s="42" customFormat="1" outlineLevel="1">
      <c r="A506" s="252" t="s">
        <v>588</v>
      </c>
      <c r="B506" s="253" t="s">
        <v>1969</v>
      </c>
      <c r="C506" s="254" t="s">
        <v>1063</v>
      </c>
      <c r="D506" s="255">
        <v>8</v>
      </c>
      <c r="E506" s="1084"/>
      <c r="F506" s="1219" t="str">
        <f t="shared" ref="F506" si="59">IF(N(E506),ROUND(E506*D506,2),"")</f>
        <v/>
      </c>
    </row>
    <row r="507" spans="1:9" s="42" customFormat="1" ht="76.5" outlineLevel="1">
      <c r="A507" s="256"/>
      <c r="B507" s="6" t="s">
        <v>1875</v>
      </c>
      <c r="C507" s="257"/>
      <c r="D507" s="258"/>
      <c r="E507" s="258"/>
      <c r="F507" s="1005"/>
    </row>
    <row r="508" spans="1:9" s="42" customFormat="1" outlineLevel="1">
      <c r="A508" s="259"/>
      <c r="B508" s="26" t="s">
        <v>1340</v>
      </c>
      <c r="C508" s="260"/>
      <c r="D508" s="261"/>
      <c r="E508" s="261"/>
      <c r="F508" s="1006"/>
    </row>
    <row r="509" spans="1:9" s="42" customFormat="1" ht="13.5" thickBot="1">
      <c r="A509" s="37"/>
      <c r="B509" s="38"/>
      <c r="C509" s="39"/>
      <c r="D509" s="40"/>
      <c r="E509" s="1176"/>
      <c r="F509" s="1177"/>
      <c r="G509" s="13"/>
      <c r="H509" s="41"/>
      <c r="I509" s="41"/>
    </row>
    <row r="510" spans="1:9" s="46" customFormat="1" ht="20.100000000000001" customHeight="1" thickBot="1">
      <c r="A510" s="976"/>
      <c r="B510" s="977" t="s">
        <v>1342</v>
      </c>
      <c r="C510" s="978"/>
      <c r="D510" s="979"/>
      <c r="E510" s="1183"/>
      <c r="F510" s="1108">
        <f>SUM(F491:F509)</f>
        <v>0</v>
      </c>
      <c r="G510" s="45"/>
      <c r="H510" s="45"/>
    </row>
    <row r="511" spans="1:9" s="87" customFormat="1">
      <c r="A511" s="100"/>
      <c r="B511" s="101"/>
      <c r="C511" s="102"/>
      <c r="D511" s="103"/>
      <c r="E511" s="1182"/>
      <c r="F511" s="1209"/>
      <c r="G511" s="25"/>
      <c r="H511" s="25"/>
    </row>
    <row r="512" spans="1:9" s="46" customFormat="1" ht="20.100000000000001" customHeight="1">
      <c r="A512" s="104" t="s">
        <v>1646</v>
      </c>
      <c r="B512" s="105" t="s">
        <v>1343</v>
      </c>
      <c r="C512" s="106"/>
      <c r="D512" s="107"/>
      <c r="E512" s="1210"/>
      <c r="F512" s="1211"/>
      <c r="G512" s="45"/>
      <c r="H512" s="45"/>
    </row>
    <row r="513" spans="1:9" s="42" customFormat="1" collapsed="1">
      <c r="A513" s="108"/>
      <c r="B513" s="109"/>
      <c r="C513" s="110"/>
      <c r="D513" s="111"/>
      <c r="E513" s="1212"/>
      <c r="F513" s="1213"/>
      <c r="G513" s="13"/>
      <c r="H513" s="41"/>
      <c r="I513" s="41"/>
    </row>
    <row r="514" spans="1:9" outlineLevel="1">
      <c r="A514" s="252" t="s">
        <v>490</v>
      </c>
      <c r="B514" s="253" t="s">
        <v>1876</v>
      </c>
      <c r="C514" s="254" t="s">
        <v>1891</v>
      </c>
      <c r="D514" s="255">
        <v>115</v>
      </c>
      <c r="E514" s="1084"/>
      <c r="F514" s="1218" t="str">
        <f t="shared" ref="F514" si="60">IF(N(E514),ROUND(E514*D514,2),"")</f>
        <v/>
      </c>
    </row>
    <row r="515" spans="1:9" ht="63.75" outlineLevel="1">
      <c r="A515" s="256"/>
      <c r="B515" s="6" t="s">
        <v>1344</v>
      </c>
      <c r="C515" s="257"/>
      <c r="D515" s="258"/>
      <c r="E515" s="1005"/>
      <c r="F515" s="1005"/>
    </row>
    <row r="516" spans="1:9" ht="14.25" outlineLevel="1">
      <c r="A516" s="259"/>
      <c r="B516" s="26" t="s">
        <v>1337</v>
      </c>
      <c r="C516" s="260"/>
      <c r="D516" s="261"/>
      <c r="E516" s="1006"/>
      <c r="F516" s="1006"/>
    </row>
    <row r="517" spans="1:9" s="42" customFormat="1" ht="13.5" thickBot="1">
      <c r="A517" s="37"/>
      <c r="B517" s="38"/>
      <c r="C517" s="39"/>
      <c r="D517" s="40"/>
      <c r="E517" s="1176"/>
      <c r="F517" s="1177"/>
      <c r="G517" s="13"/>
      <c r="H517" s="41"/>
      <c r="I517" s="41"/>
    </row>
    <row r="518" spans="1:9" s="46" customFormat="1" ht="20.100000000000001" customHeight="1" thickBot="1">
      <c r="A518" s="976"/>
      <c r="B518" s="977" t="s">
        <v>1345</v>
      </c>
      <c r="C518" s="978"/>
      <c r="D518" s="979"/>
      <c r="E518" s="1183"/>
      <c r="F518" s="1108">
        <f>SUM(F512:F517)</f>
        <v>0</v>
      </c>
      <c r="G518" s="45"/>
      <c r="H518" s="45"/>
    </row>
    <row r="519" spans="1:9" s="87" customFormat="1">
      <c r="A519" s="100"/>
      <c r="B519" s="101"/>
      <c r="C519" s="102"/>
      <c r="D519" s="103"/>
      <c r="E519" s="1182"/>
      <c r="F519" s="1209"/>
      <c r="G519" s="25"/>
      <c r="H519" s="25"/>
    </row>
    <row r="520" spans="1:9" s="115" customFormat="1" ht="20.100000000000001" customHeight="1">
      <c r="A520" s="113"/>
      <c r="B520" s="80" t="s">
        <v>570</v>
      </c>
      <c r="C520" s="99"/>
      <c r="D520" s="99"/>
      <c r="E520" s="1207"/>
      <c r="F520" s="1208"/>
      <c r="G520" s="114"/>
      <c r="H520" s="114"/>
      <c r="I520" s="114"/>
    </row>
    <row r="521" spans="1:9" s="115" customFormat="1" ht="23.25" customHeight="1">
      <c r="A521" s="116" t="str">
        <f>A408</f>
        <v>2.2.1.</v>
      </c>
      <c r="B521" s="117" t="str">
        <f>B408</f>
        <v>Zemljani radovi</v>
      </c>
      <c r="C521" s="118"/>
      <c r="D521" s="119"/>
      <c r="E521" s="1237"/>
      <c r="F521" s="1238">
        <f>F426</f>
        <v>0</v>
      </c>
      <c r="G521" s="114"/>
      <c r="H521" s="114"/>
      <c r="I521" s="114"/>
    </row>
    <row r="522" spans="1:9" s="115" customFormat="1" ht="23.25" customHeight="1">
      <c r="A522" s="120" t="str">
        <f>A428</f>
        <v>2.2.2.</v>
      </c>
      <c r="B522" s="121" t="str">
        <f>B428</f>
        <v>Betonski i armiranobetonski radovi</v>
      </c>
      <c r="C522" s="122"/>
      <c r="D522" s="123"/>
      <c r="E522" s="1239"/>
      <c r="F522" s="1240">
        <f>F448</f>
        <v>0</v>
      </c>
      <c r="G522" s="114"/>
      <c r="H522" s="114"/>
      <c r="I522" s="114"/>
    </row>
    <row r="523" spans="1:9" s="115" customFormat="1" ht="23.25" customHeight="1">
      <c r="A523" s="120" t="str">
        <f>A450</f>
        <v>2.2.3.</v>
      </c>
      <c r="B523" s="121" t="str">
        <f>B450</f>
        <v>Armirački radovi</v>
      </c>
      <c r="C523" s="122"/>
      <c r="D523" s="123"/>
      <c r="E523" s="1239"/>
      <c r="F523" s="1240">
        <f>F457</f>
        <v>0</v>
      </c>
      <c r="G523" s="114"/>
      <c r="H523" s="114"/>
      <c r="I523" s="114"/>
    </row>
    <row r="524" spans="1:9" s="115" customFormat="1" ht="23.25" customHeight="1">
      <c r="A524" s="124" t="str">
        <f>A459</f>
        <v>2.2.4.</v>
      </c>
      <c r="B524" s="121" t="str">
        <f>B459</f>
        <v>Čelična konstrukcija</v>
      </c>
      <c r="C524" s="122"/>
      <c r="D524" s="123"/>
      <c r="E524" s="1239"/>
      <c r="F524" s="1240">
        <f>F468</f>
        <v>0</v>
      </c>
      <c r="G524" s="114"/>
      <c r="H524" s="114"/>
      <c r="I524" s="114"/>
    </row>
    <row r="525" spans="1:9" s="115" customFormat="1" ht="23.25" customHeight="1">
      <c r="A525" s="120" t="str">
        <f>A470</f>
        <v>2.2.5.</v>
      </c>
      <c r="B525" s="121" t="str">
        <f>B470</f>
        <v>Bravarski radovi</v>
      </c>
      <c r="C525" s="122"/>
      <c r="D525" s="123"/>
      <c r="E525" s="1239"/>
      <c r="F525" s="1240">
        <f>F484</f>
        <v>0</v>
      </c>
      <c r="G525" s="114"/>
      <c r="H525" s="114"/>
      <c r="I525" s="114"/>
    </row>
    <row r="526" spans="1:9" s="115" customFormat="1" ht="23.25" customHeight="1">
      <c r="A526" s="120" t="str">
        <f>A486</f>
        <v>2.2.6.</v>
      </c>
      <c r="B526" s="121" t="str">
        <f>B486</f>
        <v>Krovopokrivački i limarski radovi</v>
      </c>
      <c r="C526" s="122"/>
      <c r="D526" s="123"/>
      <c r="E526" s="1239"/>
      <c r="F526" s="1240">
        <f>F510</f>
        <v>0</v>
      </c>
      <c r="G526" s="114"/>
      <c r="H526" s="114"/>
      <c r="I526" s="114"/>
    </row>
    <row r="527" spans="1:9" s="115" customFormat="1" ht="23.25" customHeight="1">
      <c r="A527" s="120" t="str">
        <f>A512</f>
        <v>2.2.7.</v>
      </c>
      <c r="B527" s="121" t="str">
        <f>B512</f>
        <v>Montažerski radovi</v>
      </c>
      <c r="C527" s="122"/>
      <c r="D527" s="123"/>
      <c r="E527" s="1239"/>
      <c r="F527" s="1240">
        <f>F518</f>
        <v>0</v>
      </c>
      <c r="G527" s="114"/>
      <c r="H527" s="114"/>
      <c r="I527" s="114"/>
    </row>
    <row r="528" spans="1:9" s="115" customFormat="1" ht="13.5" thickBot="1">
      <c r="A528" s="126"/>
      <c r="B528" s="127"/>
      <c r="C528" s="128"/>
      <c r="D528" s="129"/>
      <c r="E528" s="1246"/>
      <c r="F528" s="1247"/>
      <c r="G528" s="114"/>
      <c r="H528" s="114"/>
      <c r="I528" s="114"/>
    </row>
    <row r="529" spans="1:9" s="134" customFormat="1" ht="27.75" customHeight="1" thickTop="1" thickBot="1">
      <c r="A529" s="154"/>
      <c r="B529" s="130" t="s">
        <v>279</v>
      </c>
      <c r="C529" s="131"/>
      <c r="D529" s="132"/>
      <c r="E529" s="1248"/>
      <c r="F529" s="1249">
        <f>SUM(F521:F528)</f>
        <v>0</v>
      </c>
      <c r="G529" s="133"/>
      <c r="H529" s="133"/>
      <c r="I529" s="133"/>
    </row>
    <row r="530" spans="1:9">
      <c r="A530" s="135"/>
      <c r="B530" s="136"/>
      <c r="C530" s="137"/>
      <c r="D530" s="137"/>
      <c r="E530" s="1243"/>
      <c r="F530" s="1244"/>
      <c r="G530" s="50"/>
      <c r="H530" s="50"/>
    </row>
    <row r="531" spans="1:9" s="46" customFormat="1" ht="20.100000000000001" customHeight="1">
      <c r="A531" s="79" t="s">
        <v>575</v>
      </c>
      <c r="B531" s="80" t="s">
        <v>1877</v>
      </c>
      <c r="C531" s="98"/>
      <c r="D531" s="99"/>
      <c r="E531" s="1207"/>
      <c r="F531" s="1208"/>
      <c r="G531" s="45"/>
      <c r="H531" s="45"/>
    </row>
    <row r="532" spans="1:9" s="87" customFormat="1">
      <c r="A532" s="100"/>
      <c r="B532" s="101"/>
      <c r="C532" s="102"/>
      <c r="D532" s="103"/>
      <c r="E532" s="1182"/>
      <c r="F532" s="1209"/>
      <c r="G532" s="25"/>
      <c r="H532" s="25"/>
    </row>
    <row r="533" spans="1:9" s="46" customFormat="1" ht="20.100000000000001" customHeight="1">
      <c r="A533" s="104" t="s">
        <v>1041</v>
      </c>
      <c r="B533" s="141" t="s">
        <v>557</v>
      </c>
      <c r="C533" s="106"/>
      <c r="D533" s="107"/>
      <c r="E533" s="1210"/>
      <c r="F533" s="1211"/>
      <c r="G533" s="45"/>
      <c r="H533" s="45"/>
    </row>
    <row r="534" spans="1:9" s="87" customFormat="1">
      <c r="A534" s="138"/>
      <c r="B534" s="139"/>
      <c r="C534" s="140"/>
      <c r="D534" s="111"/>
      <c r="E534" s="1212"/>
      <c r="F534" s="1213"/>
      <c r="G534" s="25"/>
      <c r="H534" s="25"/>
    </row>
    <row r="535" spans="1:9" s="326" customFormat="1" outlineLevel="1">
      <c r="A535" s="333" t="s">
        <v>490</v>
      </c>
      <c r="B535" s="334" t="s">
        <v>1565</v>
      </c>
      <c r="C535" s="378"/>
      <c r="D535" s="335"/>
      <c r="E535" s="1214"/>
      <c r="F535" s="1214"/>
    </row>
    <row r="536" spans="1:9" s="326" customFormat="1" outlineLevel="1">
      <c r="A536" s="336"/>
      <c r="B536" s="339" t="s">
        <v>1518</v>
      </c>
      <c r="C536" s="337"/>
      <c r="D536" s="338"/>
      <c r="E536" s="1215"/>
      <c r="F536" s="1215"/>
    </row>
    <row r="537" spans="1:9" s="326" customFormat="1" ht="63.75" outlineLevel="1">
      <c r="A537" s="336"/>
      <c r="B537" s="339" t="s">
        <v>1718</v>
      </c>
      <c r="C537" s="337"/>
      <c r="D537" s="338"/>
      <c r="E537" s="1215"/>
      <c r="F537" s="1215"/>
    </row>
    <row r="538" spans="1:9" s="326" customFormat="1" ht="27" outlineLevel="1">
      <c r="A538" s="340"/>
      <c r="B538" s="341" t="s">
        <v>2343</v>
      </c>
      <c r="C538" s="342"/>
      <c r="D538" s="343"/>
      <c r="E538" s="1216"/>
      <c r="F538" s="1216"/>
    </row>
    <row r="539" spans="1:9" s="46" customFormat="1" ht="25.5" outlineLevel="1">
      <c r="A539" s="262" t="s">
        <v>487</v>
      </c>
      <c r="B539" s="5" t="s">
        <v>1564</v>
      </c>
      <c r="C539" s="263" t="s">
        <v>486</v>
      </c>
      <c r="D539" s="264">
        <v>57</v>
      </c>
      <c r="E539" s="1092"/>
      <c r="F539" s="1217" t="str">
        <f t="shared" ref="F539" si="61">IF(N(E539),ROUND(E539*D539,2),"")</f>
        <v/>
      </c>
    </row>
    <row r="540" spans="1:9" s="42" customFormat="1" outlineLevel="1">
      <c r="A540" s="344"/>
      <c r="B540" s="6"/>
      <c r="C540" s="257"/>
      <c r="D540" s="258"/>
      <c r="E540" s="258"/>
      <c r="F540" s="1005"/>
      <c r="G540" s="14"/>
    </row>
    <row r="541" spans="1:9" s="42" customFormat="1" outlineLevel="1">
      <c r="A541" s="313" t="s">
        <v>492</v>
      </c>
      <c r="B541" s="253" t="s">
        <v>1016</v>
      </c>
      <c r="C541" s="254" t="s">
        <v>486</v>
      </c>
      <c r="D541" s="255">
        <v>23</v>
      </c>
      <c r="E541" s="1084"/>
      <c r="F541" s="1219" t="str">
        <f t="shared" ref="F541" si="62">IF(N(E541),ROUND(E541*D541,2),"")</f>
        <v/>
      </c>
      <c r="G541" s="14"/>
    </row>
    <row r="542" spans="1:9" s="42" customFormat="1" outlineLevel="1">
      <c r="A542" s="344"/>
      <c r="B542" s="6" t="s">
        <v>979</v>
      </c>
      <c r="C542" s="315"/>
      <c r="D542" s="258"/>
      <c r="E542" s="258"/>
      <c r="F542" s="1005"/>
      <c r="G542" s="14"/>
    </row>
    <row r="543" spans="1:9" s="42" customFormat="1" ht="25.5" outlineLevel="1">
      <c r="A543" s="344"/>
      <c r="B543" s="6" t="s">
        <v>151</v>
      </c>
      <c r="C543" s="315"/>
      <c r="D543" s="258"/>
      <c r="E543" s="258"/>
      <c r="F543" s="1005"/>
      <c r="G543" s="14"/>
    </row>
    <row r="544" spans="1:9" s="42" customFormat="1" outlineLevel="1">
      <c r="A544" s="345"/>
      <c r="B544" s="26" t="s">
        <v>518</v>
      </c>
      <c r="C544" s="260"/>
      <c r="D544" s="261"/>
      <c r="E544" s="261"/>
      <c r="F544" s="1187"/>
      <c r="G544" s="14"/>
    </row>
    <row r="545" spans="1:9" s="42" customFormat="1" ht="13.5" thickBot="1">
      <c r="A545" s="37"/>
      <c r="B545" s="38"/>
      <c r="C545" s="39"/>
      <c r="D545" s="40"/>
      <c r="E545" s="1176"/>
      <c r="F545" s="1177"/>
      <c r="G545" s="13"/>
      <c r="H545" s="41"/>
      <c r="I545" s="41"/>
    </row>
    <row r="546" spans="1:9" s="46" customFormat="1" ht="20.100000000000001" customHeight="1" thickBot="1">
      <c r="A546" s="976"/>
      <c r="B546" s="1103" t="s">
        <v>572</v>
      </c>
      <c r="C546" s="978"/>
      <c r="D546" s="979"/>
      <c r="E546" s="1183"/>
      <c r="F546" s="1108">
        <f>SUM(F535:F545)</f>
        <v>0</v>
      </c>
      <c r="G546" s="45"/>
      <c r="H546" s="45"/>
    </row>
    <row r="547" spans="1:9" s="87" customFormat="1">
      <c r="A547" s="100"/>
      <c r="B547" s="101"/>
      <c r="C547" s="102"/>
      <c r="D547" s="103"/>
      <c r="E547" s="1182"/>
      <c r="F547" s="1209"/>
      <c r="G547" s="25"/>
      <c r="H547" s="25"/>
    </row>
    <row r="548" spans="1:9" s="46" customFormat="1" ht="20.100000000000001" customHeight="1">
      <c r="A548" s="104" t="s">
        <v>1053</v>
      </c>
      <c r="B548" s="105" t="s">
        <v>145</v>
      </c>
      <c r="C548" s="106"/>
      <c r="D548" s="107"/>
      <c r="E548" s="1210"/>
      <c r="F548" s="1211"/>
      <c r="G548" s="45"/>
      <c r="H548" s="45"/>
    </row>
    <row r="549" spans="1:9" s="42" customFormat="1" collapsed="1">
      <c r="A549" s="108"/>
      <c r="B549" s="109"/>
      <c r="C549" s="110"/>
      <c r="D549" s="111"/>
      <c r="E549" s="1212"/>
      <c r="F549" s="1213"/>
      <c r="G549" s="13"/>
      <c r="H549" s="41"/>
      <c r="I549" s="41"/>
    </row>
    <row r="550" spans="1:9" s="42" customFormat="1" outlineLevel="1">
      <c r="A550" s="313" t="s">
        <v>490</v>
      </c>
      <c r="B550" s="253" t="s">
        <v>1519</v>
      </c>
      <c r="C550" s="254" t="s">
        <v>486</v>
      </c>
      <c r="D550" s="255">
        <v>6</v>
      </c>
      <c r="E550" s="1084"/>
      <c r="F550" s="1218" t="str">
        <f t="shared" ref="F550" si="63">IF(N(E550),ROUND(E550*D550,2),"")</f>
        <v/>
      </c>
      <c r="G550" s="14"/>
    </row>
    <row r="551" spans="1:9" s="42" customFormat="1" outlineLevel="1">
      <c r="A551" s="344"/>
      <c r="B551" s="6" t="s">
        <v>974</v>
      </c>
      <c r="C551" s="315"/>
      <c r="D551" s="258"/>
      <c r="E551" s="258"/>
      <c r="F551" s="1005"/>
      <c r="G551" s="14"/>
    </row>
    <row r="552" spans="1:9" s="42" customFormat="1" ht="25.5" outlineLevel="1">
      <c r="A552" s="314"/>
      <c r="B552" s="6" t="s">
        <v>2349</v>
      </c>
      <c r="C552" s="315"/>
      <c r="D552" s="258"/>
      <c r="E552" s="258"/>
      <c r="F552" s="1005"/>
      <c r="G552" s="14"/>
    </row>
    <row r="553" spans="1:9" s="42" customFormat="1" outlineLevel="1">
      <c r="A553" s="316"/>
      <c r="B553" s="26" t="s">
        <v>2350</v>
      </c>
      <c r="C553" s="260"/>
      <c r="D553" s="261"/>
      <c r="E553" s="261"/>
      <c r="F553" s="1187"/>
      <c r="G553" s="14"/>
    </row>
    <row r="554" spans="1:9" s="42" customFormat="1" outlineLevel="1">
      <c r="A554" s="314"/>
      <c r="B554" s="6"/>
      <c r="C554" s="257"/>
      <c r="D554" s="258"/>
      <c r="E554" s="258"/>
      <c r="F554" s="1186"/>
      <c r="G554" s="14"/>
    </row>
    <row r="555" spans="1:9" s="251" customFormat="1" outlineLevel="1">
      <c r="A555" s="273" t="s">
        <v>492</v>
      </c>
      <c r="B555" s="274" t="s">
        <v>2351</v>
      </c>
      <c r="C555" s="320" t="s">
        <v>486</v>
      </c>
      <c r="D555" s="28">
        <v>28</v>
      </c>
      <c r="E555" s="1084"/>
      <c r="F555" s="1218" t="str">
        <f t="shared" ref="F555" si="64">IF(N(E555),ROUND(E555*D555,2),"")</f>
        <v/>
      </c>
    </row>
    <row r="556" spans="1:9" s="251" customFormat="1" outlineLevel="1">
      <c r="A556" s="269"/>
      <c r="B556" s="270" t="s">
        <v>2352</v>
      </c>
      <c r="C556" s="321"/>
      <c r="D556" s="29"/>
      <c r="E556" s="29"/>
      <c r="F556" s="1188"/>
    </row>
    <row r="557" spans="1:9" s="251" customFormat="1" ht="63.75" outlineLevel="1">
      <c r="A557" s="269"/>
      <c r="B557" s="270" t="s">
        <v>998</v>
      </c>
      <c r="C557" s="321"/>
      <c r="D557" s="30"/>
      <c r="E557" s="29"/>
      <c r="F557" s="1189"/>
    </row>
    <row r="558" spans="1:9" s="251" customFormat="1" outlineLevel="1">
      <c r="A558" s="277"/>
      <c r="B558" s="278" t="s">
        <v>989</v>
      </c>
      <c r="C558" s="322"/>
      <c r="D558" s="346"/>
      <c r="E558" s="346"/>
      <c r="F558" s="1190"/>
    </row>
    <row r="559" spans="1:9" s="251" customFormat="1" outlineLevel="1">
      <c r="A559" s="269"/>
      <c r="B559" s="270"/>
      <c r="C559" s="36"/>
      <c r="D559" s="30"/>
      <c r="E559" s="29"/>
      <c r="F559" s="1189"/>
    </row>
    <row r="560" spans="1:9" s="42" customFormat="1" outlineLevel="1">
      <c r="A560" s="313" t="s">
        <v>493</v>
      </c>
      <c r="B560" s="355" t="s">
        <v>1520</v>
      </c>
      <c r="C560" s="254" t="s">
        <v>491</v>
      </c>
      <c r="D560" s="255">
        <v>20</v>
      </c>
      <c r="E560" s="1084"/>
      <c r="F560" s="1218" t="str">
        <f t="shared" ref="F560" si="65">IF(N(E560),ROUND(E560*D560,2),"")</f>
        <v/>
      </c>
      <c r="G560" s="14"/>
    </row>
    <row r="561" spans="1:9" s="42" customFormat="1" ht="102" outlineLevel="1">
      <c r="A561" s="344"/>
      <c r="B561" s="356" t="s">
        <v>1521</v>
      </c>
      <c r="C561" s="315"/>
      <c r="D561" s="258"/>
      <c r="E561" s="258"/>
      <c r="F561" s="1005"/>
      <c r="G561" s="14"/>
    </row>
    <row r="562" spans="1:9" s="42" customFormat="1" outlineLevel="1">
      <c r="A562" s="345"/>
      <c r="B562" s="357" t="s">
        <v>1522</v>
      </c>
      <c r="C562" s="260"/>
      <c r="D562" s="261"/>
      <c r="E562" s="1006"/>
      <c r="F562" s="1187"/>
      <c r="G562" s="14"/>
    </row>
    <row r="563" spans="1:9" s="42" customFormat="1" ht="13.5" thickBot="1">
      <c r="A563" s="37"/>
      <c r="B563" s="38"/>
      <c r="C563" s="39"/>
      <c r="D563" s="40"/>
      <c r="E563" s="1176"/>
      <c r="F563" s="1177"/>
      <c r="G563" s="13"/>
      <c r="H563" s="41"/>
      <c r="I563" s="41"/>
    </row>
    <row r="564" spans="1:9" s="46" customFormat="1" ht="20.100000000000001" customHeight="1" thickBot="1">
      <c r="A564" s="976"/>
      <c r="B564" s="1103" t="s">
        <v>146</v>
      </c>
      <c r="C564" s="978"/>
      <c r="D564" s="979"/>
      <c r="E564" s="1183"/>
      <c r="F564" s="1108">
        <f>SUM(F550:F563)</f>
        <v>0</v>
      </c>
      <c r="G564" s="45"/>
      <c r="H564" s="45"/>
    </row>
    <row r="565" spans="1:9" s="87" customFormat="1">
      <c r="A565" s="100"/>
      <c r="B565" s="101"/>
      <c r="C565" s="102"/>
      <c r="D565" s="103"/>
      <c r="E565" s="1182"/>
      <c r="F565" s="1209"/>
      <c r="G565" s="25"/>
      <c r="H565" s="25"/>
    </row>
    <row r="566" spans="1:9" s="46" customFormat="1" ht="20.100000000000001" customHeight="1">
      <c r="A566" s="104" t="s">
        <v>1653</v>
      </c>
      <c r="B566" s="105" t="s">
        <v>1331</v>
      </c>
      <c r="C566" s="106"/>
      <c r="D566" s="107"/>
      <c r="E566" s="1210"/>
      <c r="F566" s="1211"/>
      <c r="G566" s="45"/>
      <c r="H566" s="45"/>
    </row>
    <row r="567" spans="1:9" s="42" customFormat="1" collapsed="1">
      <c r="A567" s="108"/>
      <c r="B567" s="109"/>
      <c r="C567" s="110"/>
      <c r="D567" s="111"/>
      <c r="E567" s="1212"/>
      <c r="F567" s="1213"/>
      <c r="G567" s="13"/>
      <c r="H567" s="41"/>
      <c r="I567" s="41"/>
    </row>
    <row r="568" spans="1:9" s="42" customFormat="1" outlineLevel="1">
      <c r="A568" s="313" t="s">
        <v>490</v>
      </c>
      <c r="B568" s="355" t="s">
        <v>2357</v>
      </c>
      <c r="C568" s="254" t="s">
        <v>994</v>
      </c>
      <c r="D568" s="255">
        <v>1400</v>
      </c>
      <c r="E568" s="1084"/>
      <c r="F568" s="1218" t="str">
        <f t="shared" ref="F568" si="66">IF(N(E568),ROUND(E568*D568,2),"")</f>
        <v/>
      </c>
      <c r="G568" s="14"/>
    </row>
    <row r="569" spans="1:9" s="42" customFormat="1" outlineLevel="1">
      <c r="A569" s="344"/>
      <c r="B569" s="356" t="s">
        <v>2358</v>
      </c>
      <c r="C569" s="257"/>
      <c r="D569" s="258"/>
      <c r="E569" s="1005"/>
      <c r="F569" s="1005"/>
      <c r="G569" s="14"/>
    </row>
    <row r="570" spans="1:9" s="42" customFormat="1" ht="38.25" outlineLevel="1">
      <c r="A570" s="344"/>
      <c r="B570" s="356" t="s">
        <v>2359</v>
      </c>
      <c r="C570" s="315"/>
      <c r="D570" s="258"/>
      <c r="E570" s="1005"/>
      <c r="F570" s="1005"/>
      <c r="G570" s="14"/>
    </row>
    <row r="571" spans="1:9" s="42" customFormat="1" outlineLevel="1">
      <c r="A571" s="345"/>
      <c r="B571" s="357" t="s">
        <v>997</v>
      </c>
      <c r="C571" s="260"/>
      <c r="D571" s="261"/>
      <c r="E571" s="1006"/>
      <c r="F571" s="1187"/>
      <c r="G571" s="14"/>
    </row>
    <row r="572" spans="1:9" s="42" customFormat="1" ht="13.5" thickBot="1">
      <c r="A572" s="37"/>
      <c r="B572" s="38"/>
      <c r="C572" s="39"/>
      <c r="D572" s="40"/>
      <c r="E572" s="1176"/>
      <c r="F572" s="1177"/>
      <c r="G572" s="13"/>
      <c r="H572" s="41"/>
      <c r="I572" s="41"/>
    </row>
    <row r="573" spans="1:9" s="46" customFormat="1" ht="20.100000000000001" customHeight="1" thickBot="1">
      <c r="A573" s="976"/>
      <c r="B573" s="1103" t="s">
        <v>1332</v>
      </c>
      <c r="C573" s="978"/>
      <c r="D573" s="979"/>
      <c r="E573" s="1183"/>
      <c r="F573" s="1108">
        <f>SUM(F568:F572)</f>
        <v>0</v>
      </c>
      <c r="G573" s="45"/>
      <c r="H573" s="45"/>
    </row>
    <row r="574" spans="1:9" s="87" customFormat="1">
      <c r="A574" s="100"/>
      <c r="B574" s="101"/>
      <c r="C574" s="102"/>
      <c r="D574" s="103"/>
      <c r="E574" s="1182"/>
      <c r="F574" s="1209"/>
      <c r="G574" s="25"/>
      <c r="H574" s="25"/>
    </row>
    <row r="575" spans="1:9" s="46" customFormat="1" ht="20.100000000000001" customHeight="1">
      <c r="A575" s="104" t="s">
        <v>1654</v>
      </c>
      <c r="B575" s="105" t="s">
        <v>147</v>
      </c>
      <c r="C575" s="106"/>
      <c r="D575" s="107"/>
      <c r="E575" s="1210"/>
      <c r="F575" s="1211"/>
      <c r="G575" s="45"/>
      <c r="H575" s="45"/>
    </row>
    <row r="576" spans="1:9" s="42" customFormat="1" collapsed="1">
      <c r="A576" s="108"/>
      <c r="B576" s="109"/>
      <c r="C576" s="110"/>
      <c r="D576" s="111"/>
      <c r="E576" s="1212"/>
      <c r="F576" s="1213"/>
      <c r="G576" s="13"/>
      <c r="H576" s="41"/>
      <c r="I576" s="41"/>
    </row>
    <row r="577" spans="1:9" s="42" customFormat="1" outlineLevel="1">
      <c r="A577" s="252" t="s">
        <v>490</v>
      </c>
      <c r="B577" s="253" t="s">
        <v>147</v>
      </c>
      <c r="C577" s="254"/>
      <c r="D577" s="255"/>
      <c r="E577" s="1004"/>
      <c r="F577" s="1004"/>
    </row>
    <row r="578" spans="1:9" s="42" customFormat="1" ht="369.75" outlineLevel="1">
      <c r="A578" s="256"/>
      <c r="B578" s="356" t="s">
        <v>2462</v>
      </c>
      <c r="C578" s="257"/>
      <c r="D578" s="258"/>
      <c r="E578" s="1005"/>
      <c r="F578" s="1005"/>
    </row>
    <row r="579" spans="1:9" s="42" customFormat="1" ht="63.75" outlineLevel="1">
      <c r="A579" s="256"/>
      <c r="B579" s="356" t="s">
        <v>2463</v>
      </c>
      <c r="C579" s="257"/>
      <c r="D579" s="258"/>
      <c r="E579" s="1005"/>
      <c r="F579" s="1005"/>
    </row>
    <row r="580" spans="1:9" s="42" customFormat="1" outlineLevel="1">
      <c r="A580" s="259"/>
      <c r="B580" s="26" t="s">
        <v>148</v>
      </c>
      <c r="C580" s="260"/>
      <c r="D580" s="261"/>
      <c r="E580" s="1006"/>
      <c r="F580" s="1006"/>
    </row>
    <row r="581" spans="1:9" s="46" customFormat="1" outlineLevel="1">
      <c r="A581" s="262" t="s">
        <v>487</v>
      </c>
      <c r="B581" s="5" t="s">
        <v>144</v>
      </c>
      <c r="C581" s="263" t="s">
        <v>994</v>
      </c>
      <c r="D581" s="264">
        <v>48950</v>
      </c>
      <c r="E581" s="1085"/>
      <c r="F581" s="1218" t="str">
        <f t="shared" ref="F581:F582" si="67">IF(N(E581),ROUND(E581*D581,2),"")</f>
        <v/>
      </c>
    </row>
    <row r="582" spans="1:9" s="46" customFormat="1" outlineLevel="1">
      <c r="A582" s="262" t="s">
        <v>488</v>
      </c>
      <c r="B582" s="5" t="s">
        <v>1233</v>
      </c>
      <c r="C582" s="263" t="s">
        <v>994</v>
      </c>
      <c r="D582" s="264">
        <v>19935</v>
      </c>
      <c r="E582" s="1085"/>
      <c r="F582" s="1218" t="str">
        <f t="shared" si="67"/>
        <v/>
      </c>
    </row>
    <row r="583" spans="1:9" s="42" customFormat="1" ht="13.5" thickBot="1">
      <c r="A583" s="37"/>
      <c r="B583" s="38"/>
      <c r="C583" s="39"/>
      <c r="D583" s="40"/>
      <c r="E583" s="1176"/>
      <c r="F583" s="1177"/>
      <c r="G583" s="13"/>
      <c r="H583" s="41"/>
      <c r="I583" s="41"/>
    </row>
    <row r="584" spans="1:9" s="46" customFormat="1" ht="20.100000000000001" customHeight="1" thickBot="1">
      <c r="A584" s="976"/>
      <c r="B584" s="1103" t="s">
        <v>1333</v>
      </c>
      <c r="C584" s="978"/>
      <c r="D584" s="979"/>
      <c r="E584" s="1183"/>
      <c r="F584" s="1108">
        <f>SUM(F581:F583)</f>
        <v>0</v>
      </c>
      <c r="G584" s="45"/>
      <c r="H584" s="45"/>
    </row>
    <row r="585" spans="1:9" s="87" customFormat="1">
      <c r="A585" s="100"/>
      <c r="B585" s="101"/>
      <c r="C585" s="102"/>
      <c r="D585" s="103"/>
      <c r="E585" s="1182"/>
      <c r="F585" s="1209"/>
      <c r="G585" s="25"/>
      <c r="H585" s="25"/>
    </row>
    <row r="586" spans="1:9" s="46" customFormat="1" ht="20.100000000000001" customHeight="1">
      <c r="A586" s="104" t="s">
        <v>1655</v>
      </c>
      <c r="B586" s="105" t="s">
        <v>1341</v>
      </c>
      <c r="C586" s="106"/>
      <c r="D586" s="107"/>
      <c r="E586" s="1210"/>
      <c r="F586" s="1211"/>
      <c r="G586" s="45"/>
      <c r="H586" s="45"/>
    </row>
    <row r="587" spans="1:9" s="42" customFormat="1" collapsed="1">
      <c r="A587" s="108"/>
      <c r="B587" s="109"/>
      <c r="C587" s="110"/>
      <c r="D587" s="111"/>
      <c r="E587" s="1212"/>
      <c r="F587" s="1213"/>
      <c r="G587" s="13"/>
      <c r="H587" s="41"/>
      <c r="I587" s="41"/>
    </row>
    <row r="588" spans="1:9" s="42" customFormat="1" ht="14.25" outlineLevel="1">
      <c r="A588" s="252" t="s">
        <v>490</v>
      </c>
      <c r="B588" s="253" t="s">
        <v>1878</v>
      </c>
      <c r="C588" s="254" t="s">
        <v>521</v>
      </c>
      <c r="D588" s="255">
        <v>725</v>
      </c>
      <c r="E588" s="1084"/>
      <c r="F588" s="1224" t="str">
        <f t="shared" ref="F588" si="68">IF(N(E588),ROUND(E588*D588,2),"")</f>
        <v/>
      </c>
    </row>
    <row r="589" spans="1:9" s="42" customFormat="1" ht="51" outlineLevel="1">
      <c r="A589" s="256"/>
      <c r="B589" s="6" t="s">
        <v>1335</v>
      </c>
      <c r="C589" s="315"/>
      <c r="D589" s="258"/>
      <c r="E589" s="258"/>
      <c r="F589" s="1005"/>
    </row>
    <row r="590" spans="1:9" s="42" customFormat="1" ht="14.25" outlineLevel="1">
      <c r="A590" s="259"/>
      <c r="B590" s="26" t="s">
        <v>1334</v>
      </c>
      <c r="C590" s="260"/>
      <c r="D590" s="261"/>
      <c r="E590" s="261"/>
      <c r="F590" s="1006"/>
    </row>
    <row r="591" spans="1:9" s="42" customFormat="1" outlineLevel="1">
      <c r="A591" s="359"/>
      <c r="B591" s="360"/>
      <c r="C591" s="257"/>
      <c r="D591" s="258"/>
      <c r="E591" s="258"/>
      <c r="F591" s="1005"/>
    </row>
    <row r="592" spans="1:9" s="42" customFormat="1" ht="25.5" outlineLevel="1">
      <c r="A592" s="252" t="s">
        <v>492</v>
      </c>
      <c r="B592" s="253" t="s">
        <v>1879</v>
      </c>
      <c r="C592" s="254" t="s">
        <v>1063</v>
      </c>
      <c r="D592" s="255">
        <v>68</v>
      </c>
      <c r="E592" s="1084"/>
      <c r="F592" s="1224" t="str">
        <f t="shared" ref="F592" si="69">IF(N(E592),ROUND(E592*D592,2),"")</f>
        <v/>
      </c>
    </row>
    <row r="593" spans="1:6" s="42" customFormat="1" ht="51" outlineLevel="1">
      <c r="A593" s="256"/>
      <c r="B593" s="6" t="s">
        <v>1880</v>
      </c>
      <c r="C593" s="315"/>
      <c r="D593" s="258"/>
      <c r="E593" s="258"/>
      <c r="F593" s="1005"/>
    </row>
    <row r="594" spans="1:6" s="42" customFormat="1" ht="14.25" outlineLevel="1">
      <c r="A594" s="259"/>
      <c r="B594" s="26" t="s">
        <v>1336</v>
      </c>
      <c r="C594" s="260"/>
      <c r="D594" s="261"/>
      <c r="E594" s="261"/>
      <c r="F594" s="1006"/>
    </row>
    <row r="595" spans="1:6" s="42" customFormat="1" outlineLevel="1">
      <c r="A595" s="359"/>
      <c r="B595" s="360"/>
      <c r="C595" s="257"/>
      <c r="D595" s="258"/>
      <c r="E595" s="258"/>
      <c r="F595" s="1005"/>
    </row>
    <row r="596" spans="1:6" s="42" customFormat="1" ht="38.25" outlineLevel="1">
      <c r="A596" s="252" t="s">
        <v>493</v>
      </c>
      <c r="B596" s="253" t="s">
        <v>1881</v>
      </c>
      <c r="C596" s="254" t="s">
        <v>1063</v>
      </c>
      <c r="D596" s="255">
        <v>35</v>
      </c>
      <c r="E596" s="1084"/>
      <c r="F596" s="1224" t="str">
        <f t="shared" ref="F596" si="70">IF(N(E596),ROUND(E596*D596,2),"")</f>
        <v/>
      </c>
    </row>
    <row r="597" spans="1:6" s="42" customFormat="1" ht="51" outlineLevel="1">
      <c r="A597" s="256"/>
      <c r="B597" s="6" t="s">
        <v>1882</v>
      </c>
      <c r="C597" s="257"/>
      <c r="D597" s="258"/>
      <c r="E597" s="258"/>
      <c r="F597" s="1005"/>
    </row>
    <row r="598" spans="1:6" s="42" customFormat="1" ht="14.25" outlineLevel="1">
      <c r="A598" s="259"/>
      <c r="B598" s="26" t="s">
        <v>1336</v>
      </c>
      <c r="C598" s="260"/>
      <c r="D598" s="261"/>
      <c r="E598" s="261"/>
      <c r="F598" s="1006"/>
    </row>
    <row r="599" spans="1:6" s="42" customFormat="1" outlineLevel="1">
      <c r="A599" s="359"/>
      <c r="B599" s="360"/>
      <c r="C599" s="315"/>
      <c r="D599" s="258"/>
      <c r="E599" s="258"/>
      <c r="F599" s="1005"/>
    </row>
    <row r="600" spans="1:6" s="42" customFormat="1" ht="38.25" outlineLevel="1">
      <c r="A600" s="252" t="s">
        <v>901</v>
      </c>
      <c r="B600" s="253" t="s">
        <v>1883</v>
      </c>
      <c r="C600" s="254" t="s">
        <v>1063</v>
      </c>
      <c r="D600" s="255">
        <v>35</v>
      </c>
      <c r="E600" s="1084"/>
      <c r="F600" s="1224" t="str">
        <f t="shared" ref="F600" si="71">IF(N(E600),ROUND(E600*D600,2),"")</f>
        <v/>
      </c>
    </row>
    <row r="601" spans="1:6" s="42" customFormat="1" ht="51" outlineLevel="1">
      <c r="A601" s="256"/>
      <c r="B601" s="6" t="s">
        <v>1884</v>
      </c>
      <c r="C601" s="257"/>
      <c r="D601" s="258"/>
      <c r="E601" s="258"/>
      <c r="F601" s="1005"/>
    </row>
    <row r="602" spans="1:6" s="42" customFormat="1" ht="14.25" outlineLevel="1">
      <c r="A602" s="259"/>
      <c r="B602" s="26" t="s">
        <v>1336</v>
      </c>
      <c r="C602" s="260"/>
      <c r="D602" s="261"/>
      <c r="E602" s="261"/>
      <c r="F602" s="1006"/>
    </row>
    <row r="603" spans="1:6" s="42" customFormat="1" outlineLevel="1">
      <c r="A603" s="359"/>
      <c r="B603" s="360"/>
      <c r="C603" s="315"/>
      <c r="D603" s="258"/>
      <c r="E603" s="258"/>
      <c r="F603" s="1005"/>
    </row>
    <row r="604" spans="1:6" s="42" customFormat="1" ht="25.5" outlineLevel="1">
      <c r="A604" s="252" t="s">
        <v>588</v>
      </c>
      <c r="B604" s="253" t="s">
        <v>1885</v>
      </c>
      <c r="C604" s="254" t="s">
        <v>1063</v>
      </c>
      <c r="D604" s="255">
        <v>68</v>
      </c>
      <c r="E604" s="1084"/>
      <c r="F604" s="1224" t="str">
        <f t="shared" ref="F604" si="72">IF(N(E604),ROUND(E604*D604,2),"")</f>
        <v/>
      </c>
    </row>
    <row r="605" spans="1:6" s="42" customFormat="1" ht="51" outlineLevel="1">
      <c r="A605" s="256"/>
      <c r="B605" s="6" t="s">
        <v>1884</v>
      </c>
      <c r="C605" s="257"/>
      <c r="D605" s="258"/>
      <c r="E605" s="258"/>
      <c r="F605" s="1005"/>
    </row>
    <row r="606" spans="1:6" s="42" customFormat="1" ht="14.25" outlineLevel="1">
      <c r="A606" s="259"/>
      <c r="B606" s="26" t="s">
        <v>1336</v>
      </c>
      <c r="C606" s="260"/>
      <c r="D606" s="261"/>
      <c r="E606" s="261"/>
      <c r="F606" s="1006"/>
    </row>
    <row r="607" spans="1:6" s="42" customFormat="1" outlineLevel="1">
      <c r="A607" s="359"/>
      <c r="B607" s="360"/>
      <c r="C607" s="315"/>
      <c r="D607" s="258"/>
      <c r="E607" s="258"/>
      <c r="F607" s="1005"/>
    </row>
    <row r="608" spans="1:6" s="42" customFormat="1" outlineLevel="1">
      <c r="A608" s="252" t="s">
        <v>494</v>
      </c>
      <c r="B608" s="253" t="s">
        <v>1870</v>
      </c>
      <c r="C608" s="254"/>
      <c r="D608" s="255"/>
      <c r="E608" s="255"/>
      <c r="F608" s="1004"/>
    </row>
    <row r="609" spans="1:6" s="42" customFormat="1" ht="63.75" outlineLevel="1">
      <c r="A609" s="256"/>
      <c r="B609" s="6" t="s">
        <v>1871</v>
      </c>
      <c r="C609" s="257"/>
      <c r="D609" s="258"/>
      <c r="E609" s="258"/>
      <c r="F609" s="1005"/>
    </row>
    <row r="610" spans="1:6" s="42" customFormat="1" ht="14.25" outlineLevel="1">
      <c r="A610" s="259"/>
      <c r="B610" s="26" t="s">
        <v>1337</v>
      </c>
      <c r="C610" s="260"/>
      <c r="D610" s="261"/>
      <c r="E610" s="261"/>
      <c r="F610" s="1006"/>
    </row>
    <row r="611" spans="1:6" s="46" customFormat="1" ht="14.25" outlineLevel="1">
      <c r="A611" s="262" t="s">
        <v>519</v>
      </c>
      <c r="B611" s="5" t="s">
        <v>144</v>
      </c>
      <c r="C611" s="263" t="s">
        <v>521</v>
      </c>
      <c r="D611" s="264">
        <v>130</v>
      </c>
      <c r="E611" s="1084"/>
      <c r="F611" s="1224" t="str">
        <f t="shared" ref="F611:F612" si="73">IF(N(E611),ROUND(E611*D611,2),"")</f>
        <v/>
      </c>
    </row>
    <row r="612" spans="1:6" s="46" customFormat="1" ht="14.25" outlineLevel="1">
      <c r="A612" s="262" t="s">
        <v>586</v>
      </c>
      <c r="B612" s="5" t="s">
        <v>1886</v>
      </c>
      <c r="C612" s="263" t="s">
        <v>521</v>
      </c>
      <c r="D612" s="264">
        <v>58</v>
      </c>
      <c r="E612" s="1092"/>
      <c r="F612" s="1225" t="str">
        <f t="shared" si="73"/>
        <v/>
      </c>
    </row>
    <row r="613" spans="1:6" s="42" customFormat="1" outlineLevel="1">
      <c r="A613" s="364"/>
      <c r="B613" s="318"/>
      <c r="C613" s="319"/>
      <c r="D613" s="264"/>
      <c r="E613" s="264"/>
      <c r="F613" s="1184"/>
    </row>
    <row r="614" spans="1:6" s="42" customFormat="1" ht="25.5" outlineLevel="1">
      <c r="A614" s="252" t="s">
        <v>897</v>
      </c>
      <c r="B614" s="253" t="s">
        <v>2418</v>
      </c>
      <c r="C614" s="254" t="s">
        <v>521</v>
      </c>
      <c r="D614" s="255">
        <v>800</v>
      </c>
      <c r="E614" s="1084"/>
      <c r="F614" s="1224" t="str">
        <f t="shared" ref="F614" si="74">IF(N(E614),ROUND(E614*D614,2),"")</f>
        <v/>
      </c>
    </row>
    <row r="615" spans="1:6" s="42" customFormat="1" ht="76.5" outlineLevel="1">
      <c r="A615" s="256"/>
      <c r="B615" s="6" t="s">
        <v>2419</v>
      </c>
      <c r="C615" s="315"/>
      <c r="D615" s="258"/>
      <c r="E615" s="258"/>
      <c r="F615" s="1005"/>
    </row>
    <row r="616" spans="1:6" s="42" customFormat="1" ht="14.25" outlineLevel="1">
      <c r="A616" s="259"/>
      <c r="B616" s="26" t="s">
        <v>1337</v>
      </c>
      <c r="C616" s="260"/>
      <c r="D616" s="261"/>
      <c r="E616" s="261"/>
      <c r="F616" s="1006"/>
    </row>
    <row r="617" spans="1:6" s="809" customFormat="1" outlineLevel="1">
      <c r="A617" s="364"/>
      <c r="B617" s="318"/>
      <c r="C617" s="263"/>
      <c r="D617" s="264"/>
      <c r="E617" s="264"/>
      <c r="F617" s="1184"/>
    </row>
    <row r="618" spans="1:6" s="42" customFormat="1" ht="25.5" outlineLevel="1">
      <c r="A618" s="256" t="s">
        <v>898</v>
      </c>
      <c r="B618" s="6" t="s">
        <v>1873</v>
      </c>
      <c r="C618" s="257" t="s">
        <v>1063</v>
      </c>
      <c r="D618" s="258">
        <v>70</v>
      </c>
      <c r="E618" s="1105"/>
      <c r="F618" s="1250" t="str">
        <f t="shared" ref="F618" si="75">IF(N(E618),ROUND(E618*D618,2),"")</f>
        <v/>
      </c>
    </row>
    <row r="619" spans="1:6" s="42" customFormat="1" ht="63.75" outlineLevel="1">
      <c r="A619" s="256"/>
      <c r="B619" s="6" t="s">
        <v>1874</v>
      </c>
      <c r="C619" s="257"/>
      <c r="D619" s="258"/>
      <c r="E619" s="258"/>
      <c r="F619" s="1005"/>
    </row>
    <row r="620" spans="1:6" s="42" customFormat="1" outlineLevel="1">
      <c r="A620" s="259"/>
      <c r="B620" s="26" t="s">
        <v>1338</v>
      </c>
      <c r="C620" s="260"/>
      <c r="D620" s="261"/>
      <c r="E620" s="261"/>
      <c r="F620" s="1006"/>
    </row>
    <row r="621" spans="1:6" s="42" customFormat="1" outlineLevel="1">
      <c r="A621" s="359"/>
      <c r="B621" s="360"/>
      <c r="C621" s="315"/>
      <c r="D621" s="258"/>
      <c r="E621" s="258"/>
      <c r="F621" s="1005"/>
    </row>
    <row r="622" spans="1:6" s="42" customFormat="1" outlineLevel="1">
      <c r="A622" s="252" t="s">
        <v>899</v>
      </c>
      <c r="B622" s="253" t="s">
        <v>1969</v>
      </c>
      <c r="C622" s="254" t="s">
        <v>1063</v>
      </c>
      <c r="D622" s="255">
        <v>11</v>
      </c>
      <c r="E622" s="1084"/>
      <c r="F622" s="1224" t="str">
        <f t="shared" ref="F622" si="76">IF(N(E622),ROUND(E622*D622,2),"")</f>
        <v/>
      </c>
    </row>
    <row r="623" spans="1:6" s="42" customFormat="1" ht="76.5" outlineLevel="1">
      <c r="A623" s="256"/>
      <c r="B623" s="6" t="s">
        <v>1339</v>
      </c>
      <c r="C623" s="257"/>
      <c r="D623" s="258"/>
      <c r="E623" s="258"/>
      <c r="F623" s="1005"/>
    </row>
    <row r="624" spans="1:6" s="42" customFormat="1" outlineLevel="1">
      <c r="A624" s="259"/>
      <c r="B624" s="26" t="s">
        <v>1340</v>
      </c>
      <c r="C624" s="260"/>
      <c r="D624" s="261"/>
      <c r="E624" s="261"/>
      <c r="F624" s="1006"/>
    </row>
    <row r="625" spans="1:9" s="42" customFormat="1" ht="13.5" thickBot="1">
      <c r="A625" s="37"/>
      <c r="B625" s="38"/>
      <c r="C625" s="39"/>
      <c r="D625" s="40"/>
      <c r="E625" s="1176"/>
      <c r="F625" s="1177"/>
      <c r="G625" s="13"/>
      <c r="H625" s="41"/>
      <c r="I625" s="41"/>
    </row>
    <row r="626" spans="1:9" s="46" customFormat="1" ht="20.100000000000001" customHeight="1" thickBot="1">
      <c r="A626" s="976"/>
      <c r="B626" s="1103" t="s">
        <v>1342</v>
      </c>
      <c r="C626" s="978"/>
      <c r="D626" s="979"/>
      <c r="E626" s="1183"/>
      <c r="F626" s="1108">
        <f>SUM(F588:F624)</f>
        <v>0</v>
      </c>
      <c r="G626" s="45"/>
      <c r="H626" s="45"/>
    </row>
    <row r="627" spans="1:9" s="87" customFormat="1">
      <c r="A627" s="100"/>
      <c r="B627" s="101"/>
      <c r="C627" s="102"/>
      <c r="D627" s="103"/>
      <c r="E627" s="1182"/>
      <c r="F627" s="1209"/>
      <c r="G627" s="25"/>
      <c r="H627" s="25"/>
    </row>
    <row r="628" spans="1:9" s="115" customFormat="1" ht="20.100000000000001" customHeight="1">
      <c r="A628" s="113"/>
      <c r="B628" s="80" t="s">
        <v>570</v>
      </c>
      <c r="C628" s="99"/>
      <c r="D628" s="99"/>
      <c r="E628" s="1207"/>
      <c r="F628" s="1208"/>
      <c r="G628" s="114"/>
      <c r="H628" s="114"/>
      <c r="I628" s="114"/>
    </row>
    <row r="629" spans="1:9" s="115" customFormat="1" ht="23.25" customHeight="1">
      <c r="A629" s="116" t="str">
        <f>A533</f>
        <v>2.3.1.</v>
      </c>
      <c r="B629" s="117" t="str">
        <f>B533</f>
        <v>Zemljani radovi</v>
      </c>
      <c r="C629" s="118"/>
      <c r="D629" s="119"/>
      <c r="E629" s="1237"/>
      <c r="F629" s="1238">
        <f>F546</f>
        <v>0</v>
      </c>
      <c r="G629" s="114"/>
      <c r="H629" s="114"/>
      <c r="I629" s="114"/>
    </row>
    <row r="630" spans="1:9" s="115" customFormat="1" ht="23.25" customHeight="1">
      <c r="A630" s="120" t="str">
        <f>A548</f>
        <v>2.3.2.</v>
      </c>
      <c r="B630" s="121" t="str">
        <f>B548</f>
        <v>Betonski i armiranobetonski radovi</v>
      </c>
      <c r="C630" s="122"/>
      <c r="D630" s="123"/>
      <c r="E630" s="1239"/>
      <c r="F630" s="1240">
        <f>F564</f>
        <v>0</v>
      </c>
      <c r="G630" s="114"/>
      <c r="H630" s="114"/>
      <c r="I630" s="114"/>
    </row>
    <row r="631" spans="1:9" s="115" customFormat="1" ht="23.25" customHeight="1">
      <c r="A631" s="120" t="str">
        <f>A566</f>
        <v>2.3.3.</v>
      </c>
      <c r="B631" s="121" t="str">
        <f>B566</f>
        <v>Armirački radovi</v>
      </c>
      <c r="C631" s="122"/>
      <c r="D631" s="123"/>
      <c r="E631" s="1239"/>
      <c r="F631" s="1240">
        <f>F573</f>
        <v>0</v>
      </c>
      <c r="G631" s="114"/>
      <c r="H631" s="114"/>
      <c r="I631" s="114"/>
    </row>
    <row r="632" spans="1:9" s="115" customFormat="1" ht="23.25" customHeight="1">
      <c r="A632" s="124" t="str">
        <f>A575</f>
        <v>2.3.4.</v>
      </c>
      <c r="B632" s="121" t="str">
        <f>B575</f>
        <v>Čelična konstrukcija</v>
      </c>
      <c r="C632" s="122"/>
      <c r="D632" s="123"/>
      <c r="E632" s="1239"/>
      <c r="F632" s="1240">
        <f>F584</f>
        <v>0</v>
      </c>
      <c r="G632" s="114"/>
      <c r="H632" s="114"/>
      <c r="I632" s="114"/>
    </row>
    <row r="633" spans="1:9" s="115" customFormat="1" ht="23.25" customHeight="1">
      <c r="A633" s="120" t="str">
        <f>A586</f>
        <v>2.3.5.</v>
      </c>
      <c r="B633" s="121" t="str">
        <f>B586</f>
        <v>Krovopokrivački i limarski radovi</v>
      </c>
      <c r="C633" s="122"/>
      <c r="D633" s="123"/>
      <c r="E633" s="1239"/>
      <c r="F633" s="1240">
        <f>F626</f>
        <v>0</v>
      </c>
      <c r="G633" s="114"/>
      <c r="H633" s="114"/>
      <c r="I633" s="114"/>
    </row>
    <row r="634" spans="1:9" s="115" customFormat="1" ht="13.5" thickBot="1">
      <c r="A634" s="126"/>
      <c r="B634" s="127"/>
      <c r="C634" s="128"/>
      <c r="D634" s="129"/>
      <c r="E634" s="1246"/>
      <c r="F634" s="1247"/>
      <c r="G634" s="114"/>
      <c r="H634" s="114"/>
      <c r="I634" s="114"/>
    </row>
    <row r="635" spans="1:9" s="134" customFormat="1" ht="27.75" customHeight="1" thickTop="1" thickBot="1">
      <c r="A635" s="154"/>
      <c r="B635" s="130" t="s">
        <v>1887</v>
      </c>
      <c r="C635" s="131"/>
      <c r="D635" s="132"/>
      <c r="E635" s="1248"/>
      <c r="F635" s="1249">
        <f>SUM(F629:F634)</f>
        <v>0</v>
      </c>
      <c r="G635" s="133"/>
      <c r="H635" s="133"/>
      <c r="I635" s="133"/>
    </row>
    <row r="636" spans="1:9">
      <c r="A636" s="135"/>
      <c r="B636" s="136"/>
      <c r="C636" s="137"/>
      <c r="D636" s="137"/>
      <c r="E636" s="1243"/>
      <c r="F636" s="1244"/>
      <c r="G636" s="50"/>
      <c r="H636" s="50"/>
    </row>
    <row r="637" spans="1:9" s="46" customFormat="1" ht="20.100000000000001" customHeight="1">
      <c r="A637" s="79" t="s">
        <v>1074</v>
      </c>
      <c r="B637" s="80" t="s">
        <v>1676</v>
      </c>
      <c r="C637" s="98"/>
      <c r="D637" s="99"/>
      <c r="E637" s="1207"/>
      <c r="F637" s="1208"/>
      <c r="G637" s="45"/>
      <c r="H637" s="45"/>
    </row>
    <row r="638" spans="1:9" s="87" customFormat="1">
      <c r="A638" s="100"/>
      <c r="B638" s="101"/>
      <c r="C638" s="102"/>
      <c r="D638" s="103"/>
      <c r="E638" s="1182"/>
      <c r="F638" s="1209"/>
      <c r="G638" s="25"/>
      <c r="H638" s="25"/>
    </row>
    <row r="639" spans="1:9" s="46" customFormat="1" ht="20.100000000000001" customHeight="1">
      <c r="A639" s="104" t="s">
        <v>24</v>
      </c>
      <c r="B639" s="141" t="s">
        <v>929</v>
      </c>
      <c r="C639" s="106"/>
      <c r="D639" s="107"/>
      <c r="E639" s="1210"/>
      <c r="F639" s="1211"/>
      <c r="G639" s="45"/>
      <c r="H639" s="45"/>
    </row>
    <row r="640" spans="1:9" s="87" customFormat="1">
      <c r="A640" s="138"/>
      <c r="B640" s="139"/>
      <c r="C640" s="140"/>
      <c r="D640" s="111"/>
      <c r="E640" s="1212"/>
      <c r="F640" s="1213"/>
      <c r="G640" s="25"/>
      <c r="H640" s="25"/>
    </row>
    <row r="641" spans="1:6" s="46" customFormat="1" outlineLevel="1">
      <c r="A641" s="381" t="s">
        <v>490</v>
      </c>
      <c r="B641" s="382" t="s">
        <v>930</v>
      </c>
      <c r="C641" s="254" t="s">
        <v>994</v>
      </c>
      <c r="D641" s="255">
        <v>400</v>
      </c>
      <c r="E641" s="1084"/>
      <c r="F641" s="1224" t="str">
        <f t="shared" ref="F641" si="77">IF(N(E641),ROUND(E641*D641,2),"")</f>
        <v/>
      </c>
    </row>
    <row r="642" spans="1:6" s="46" customFormat="1" ht="114.75" outlineLevel="1">
      <c r="A642" s="383"/>
      <c r="B642" s="384" t="s">
        <v>2402</v>
      </c>
      <c r="C642" s="257"/>
      <c r="D642" s="258"/>
      <c r="E642" s="258"/>
      <c r="F642" s="1005"/>
    </row>
    <row r="643" spans="1:6" s="46" customFormat="1" ht="51" outlineLevel="1">
      <c r="A643" s="383"/>
      <c r="B643" s="384" t="s">
        <v>2403</v>
      </c>
      <c r="C643" s="257"/>
      <c r="D643" s="258"/>
      <c r="E643" s="258"/>
      <c r="F643" s="1005"/>
    </row>
    <row r="644" spans="1:6" s="46" customFormat="1" ht="38.25" outlineLevel="1">
      <c r="A644" s="383"/>
      <c r="B644" s="384" t="s">
        <v>931</v>
      </c>
      <c r="C644" s="257"/>
      <c r="D644" s="258"/>
      <c r="E644" s="258"/>
      <c r="F644" s="1005"/>
    </row>
    <row r="645" spans="1:6" s="46" customFormat="1" ht="63.75" outlineLevel="1">
      <c r="A645" s="383"/>
      <c r="B645" s="384" t="s">
        <v>2404</v>
      </c>
      <c r="C645" s="257"/>
      <c r="D645" s="258"/>
      <c r="E645" s="258"/>
      <c r="F645" s="1005"/>
    </row>
    <row r="646" spans="1:6" s="46" customFormat="1" ht="89.25" outlineLevel="1">
      <c r="A646" s="383"/>
      <c r="B646" s="384" t="s">
        <v>2405</v>
      </c>
      <c r="C646" s="257"/>
      <c r="D646" s="258"/>
      <c r="E646" s="258"/>
      <c r="F646" s="1005"/>
    </row>
    <row r="647" spans="1:6" s="46" customFormat="1" outlineLevel="1">
      <c r="A647" s="385"/>
      <c r="B647" s="26" t="s">
        <v>932</v>
      </c>
      <c r="C647" s="260"/>
      <c r="D647" s="261"/>
      <c r="E647" s="261"/>
      <c r="F647" s="1006"/>
    </row>
    <row r="648" spans="1:6" s="244" customFormat="1" outlineLevel="1">
      <c r="A648" s="386"/>
      <c r="B648" s="270"/>
      <c r="C648" s="271"/>
      <c r="D648" s="272"/>
      <c r="E648" s="272"/>
      <c r="F648" s="1163"/>
    </row>
    <row r="649" spans="1:6" s="46" customFormat="1" outlineLevel="1">
      <c r="A649" s="381" t="s">
        <v>492</v>
      </c>
      <c r="B649" s="382" t="s">
        <v>933</v>
      </c>
      <c r="C649" s="254" t="s">
        <v>491</v>
      </c>
      <c r="D649" s="255">
        <v>4</v>
      </c>
      <c r="E649" s="1084"/>
      <c r="F649" s="1224" t="str">
        <f t="shared" ref="F649" si="78">IF(N(E649),ROUND(E649*D649,2),"")</f>
        <v/>
      </c>
    </row>
    <row r="650" spans="1:6" s="46" customFormat="1" ht="38.25" outlineLevel="1">
      <c r="A650" s="383"/>
      <c r="B650" s="384" t="s">
        <v>935</v>
      </c>
      <c r="C650" s="257"/>
      <c r="D650" s="258"/>
      <c r="E650" s="258"/>
      <c r="F650" s="1005"/>
    </row>
    <row r="651" spans="1:6" s="46" customFormat="1" outlineLevel="1">
      <c r="A651" s="385"/>
      <c r="B651" s="26" t="s">
        <v>934</v>
      </c>
      <c r="C651" s="260"/>
      <c r="D651" s="261"/>
      <c r="E651" s="261"/>
      <c r="F651" s="1006"/>
    </row>
    <row r="652" spans="1:6" s="244" customFormat="1" outlineLevel="1">
      <c r="A652" s="386"/>
      <c r="B652" s="270"/>
      <c r="C652" s="271"/>
      <c r="D652" s="272"/>
      <c r="E652" s="272"/>
      <c r="F652" s="1163"/>
    </row>
    <row r="653" spans="1:6" s="46" customFormat="1" ht="14.25" outlineLevel="1">
      <c r="A653" s="381" t="s">
        <v>493</v>
      </c>
      <c r="B653" s="382" t="s">
        <v>936</v>
      </c>
      <c r="C653" s="254" t="s">
        <v>521</v>
      </c>
      <c r="D653" s="255">
        <v>6</v>
      </c>
      <c r="E653" s="1084"/>
      <c r="F653" s="1224" t="str">
        <f t="shared" ref="F653" si="79">IF(N(E653),ROUND(E653*D653,2),"")</f>
        <v/>
      </c>
    </row>
    <row r="654" spans="1:6" s="46" customFormat="1" ht="89.25" outlineLevel="1">
      <c r="A654" s="383"/>
      <c r="B654" s="384" t="s">
        <v>2406</v>
      </c>
      <c r="C654" s="257"/>
      <c r="D654" s="258"/>
      <c r="E654" s="258"/>
      <c r="F654" s="1005"/>
    </row>
    <row r="655" spans="1:6" s="46" customFormat="1" ht="14.25" outlineLevel="1">
      <c r="A655" s="385"/>
      <c r="B655" s="26" t="s">
        <v>937</v>
      </c>
      <c r="C655" s="260"/>
      <c r="D655" s="261"/>
      <c r="E655" s="261"/>
      <c r="F655" s="1006"/>
    </row>
    <row r="656" spans="1:6" s="244" customFormat="1" outlineLevel="1">
      <c r="A656" s="387"/>
      <c r="B656" s="267"/>
      <c r="C656" s="268"/>
      <c r="D656" s="265"/>
      <c r="E656" s="265"/>
      <c r="F656" s="1167"/>
    </row>
    <row r="657" spans="1:6" s="46" customFormat="1" ht="14.25" outlineLevel="1">
      <c r="A657" s="381" t="s">
        <v>901</v>
      </c>
      <c r="B657" s="382" t="s">
        <v>938</v>
      </c>
      <c r="C657" s="254" t="s">
        <v>521</v>
      </c>
      <c r="D657" s="255">
        <v>6</v>
      </c>
      <c r="E657" s="1084"/>
      <c r="F657" s="1224" t="str">
        <f t="shared" ref="F657" si="80">IF(N(E657),ROUND(E657*D657,2),"")</f>
        <v/>
      </c>
    </row>
    <row r="658" spans="1:6" s="46" customFormat="1" ht="63.75" outlineLevel="1">
      <c r="A658" s="383"/>
      <c r="B658" s="384" t="s">
        <v>1888</v>
      </c>
      <c r="C658" s="257"/>
      <c r="D658" s="258"/>
      <c r="E658" s="258"/>
      <c r="F658" s="1005"/>
    </row>
    <row r="659" spans="1:6" s="46" customFormat="1" ht="14.25" outlineLevel="1">
      <c r="A659" s="385"/>
      <c r="B659" s="26" t="s">
        <v>875</v>
      </c>
      <c r="C659" s="260"/>
      <c r="D659" s="261"/>
      <c r="E659" s="261"/>
      <c r="F659" s="1006"/>
    </row>
    <row r="660" spans="1:6" s="244" customFormat="1" outlineLevel="1">
      <c r="A660" s="386"/>
      <c r="B660" s="270"/>
      <c r="C660" s="271"/>
      <c r="D660" s="272"/>
      <c r="E660" s="272"/>
      <c r="F660" s="1163"/>
    </row>
    <row r="661" spans="1:6" s="46" customFormat="1" ht="14.25" outlineLevel="1">
      <c r="A661" s="381" t="s">
        <v>588</v>
      </c>
      <c r="B661" s="382" t="s">
        <v>939</v>
      </c>
      <c r="C661" s="254" t="s">
        <v>521</v>
      </c>
      <c r="D661" s="255">
        <v>6</v>
      </c>
      <c r="E661" s="1084"/>
      <c r="F661" s="1224" t="str">
        <f t="shared" ref="F661" si="81">IF(N(E661),ROUND(E661*D661,2),"")</f>
        <v/>
      </c>
    </row>
    <row r="662" spans="1:6" s="46" customFormat="1" ht="51" outlineLevel="1">
      <c r="A662" s="383"/>
      <c r="B662" s="384" t="s">
        <v>940</v>
      </c>
      <c r="C662" s="257"/>
      <c r="D662" s="258"/>
      <c r="E662" s="258"/>
      <c r="F662" s="1005"/>
    </row>
    <row r="663" spans="1:6" s="46" customFormat="1" ht="14.25" outlineLevel="1">
      <c r="A663" s="385"/>
      <c r="B663" s="26" t="s">
        <v>1031</v>
      </c>
      <c r="C663" s="260"/>
      <c r="D663" s="261"/>
      <c r="E663" s="261"/>
      <c r="F663" s="1006"/>
    </row>
    <row r="664" spans="1:6" s="244" customFormat="1" outlineLevel="1">
      <c r="A664" s="386"/>
      <c r="B664" s="270"/>
      <c r="C664" s="271"/>
      <c r="D664" s="272"/>
      <c r="E664" s="272"/>
      <c r="F664" s="1163"/>
    </row>
    <row r="665" spans="1:6" s="46" customFormat="1" outlineLevel="1">
      <c r="A665" s="381" t="s">
        <v>494</v>
      </c>
      <c r="B665" s="382" t="s">
        <v>941</v>
      </c>
      <c r="C665" s="254"/>
      <c r="D665" s="255"/>
      <c r="E665" s="255"/>
      <c r="F665" s="1004"/>
    </row>
    <row r="666" spans="1:6" s="46" customFormat="1" ht="191.25" outlineLevel="1">
      <c r="A666" s="383"/>
      <c r="B666" s="384" t="s">
        <v>942</v>
      </c>
      <c r="C666" s="257"/>
      <c r="D666" s="258"/>
      <c r="E666" s="258"/>
      <c r="F666" s="1005"/>
    </row>
    <row r="667" spans="1:6" s="46" customFormat="1" outlineLevel="1">
      <c r="A667" s="385"/>
      <c r="B667" s="26" t="s">
        <v>943</v>
      </c>
      <c r="C667" s="260"/>
      <c r="D667" s="261"/>
      <c r="E667" s="261"/>
      <c r="F667" s="1006"/>
    </row>
    <row r="668" spans="1:6" s="244" customFormat="1" ht="14.25" outlineLevel="1">
      <c r="A668" s="387" t="s">
        <v>519</v>
      </c>
      <c r="B668" s="388" t="s">
        <v>1253</v>
      </c>
      <c r="C668" s="389" t="s">
        <v>521</v>
      </c>
      <c r="D668" s="306">
        <v>6</v>
      </c>
      <c r="E668" s="1092"/>
      <c r="F668" s="1225" t="str">
        <f t="shared" ref="F668:F671" si="82">IF(N(E668),ROUND(E668*D668,2),"")</f>
        <v/>
      </c>
    </row>
    <row r="669" spans="1:6" s="244" customFormat="1" outlineLevel="1">
      <c r="A669" s="387" t="s">
        <v>586</v>
      </c>
      <c r="B669" s="388" t="s">
        <v>1254</v>
      </c>
      <c r="C669" s="389" t="s">
        <v>585</v>
      </c>
      <c r="D669" s="306">
        <v>9</v>
      </c>
      <c r="E669" s="1092"/>
      <c r="F669" s="1225" t="str">
        <f t="shared" si="82"/>
        <v/>
      </c>
    </row>
    <row r="670" spans="1:6" s="244" customFormat="1" outlineLevel="1">
      <c r="A670" s="386"/>
      <c r="B670" s="270"/>
      <c r="C670" s="271"/>
      <c r="D670" s="272"/>
      <c r="E670" s="272"/>
      <c r="F670" s="1163"/>
    </row>
    <row r="671" spans="1:6" s="46" customFormat="1" outlineLevel="1">
      <c r="A671" s="381" t="s">
        <v>897</v>
      </c>
      <c r="B671" s="382" t="s">
        <v>944</v>
      </c>
      <c r="C671" s="254" t="s">
        <v>491</v>
      </c>
      <c r="D671" s="255">
        <v>2</v>
      </c>
      <c r="E671" s="1084"/>
      <c r="F671" s="1224" t="str">
        <f t="shared" si="82"/>
        <v/>
      </c>
    </row>
    <row r="672" spans="1:6" s="46" customFormat="1" ht="102" outlineLevel="1">
      <c r="A672" s="383"/>
      <c r="B672" s="384" t="s">
        <v>2407</v>
      </c>
      <c r="C672" s="257"/>
      <c r="D672" s="258"/>
      <c r="E672" s="258"/>
      <c r="F672" s="1005"/>
    </row>
    <row r="673" spans="1:6" s="46" customFormat="1" ht="191.25" outlineLevel="1">
      <c r="A673" s="383"/>
      <c r="B673" s="384" t="s">
        <v>2465</v>
      </c>
      <c r="C673" s="257"/>
      <c r="D673" s="258"/>
      <c r="E673" s="258"/>
      <c r="F673" s="1005"/>
    </row>
    <row r="674" spans="1:6" s="46" customFormat="1" outlineLevel="1">
      <c r="A674" s="385"/>
      <c r="B674" s="26" t="s">
        <v>945</v>
      </c>
      <c r="C674" s="260"/>
      <c r="D674" s="261"/>
      <c r="E674" s="261"/>
      <c r="F674" s="1006"/>
    </row>
    <row r="675" spans="1:6" s="244" customFormat="1" outlineLevel="1">
      <c r="A675" s="387"/>
      <c r="B675" s="267"/>
      <c r="C675" s="268"/>
      <c r="D675" s="265"/>
      <c r="E675" s="265"/>
      <c r="F675" s="1167"/>
    </row>
    <row r="676" spans="1:6" s="46" customFormat="1" outlineLevel="1">
      <c r="A676" s="381" t="s">
        <v>898</v>
      </c>
      <c r="B676" s="382" t="s">
        <v>946</v>
      </c>
      <c r="C676" s="254" t="s">
        <v>491</v>
      </c>
      <c r="D676" s="255">
        <v>1</v>
      </c>
      <c r="E676" s="1084"/>
      <c r="F676" s="1224" t="str">
        <f t="shared" ref="F676" si="83">IF(N(E676),ROUND(E676*D676,2),"")</f>
        <v/>
      </c>
    </row>
    <row r="677" spans="1:6" s="46" customFormat="1" ht="178.5" outlineLevel="1">
      <c r="A677" s="383"/>
      <c r="B677" s="384" t="s">
        <v>2466</v>
      </c>
      <c r="C677" s="257"/>
      <c r="D677" s="258"/>
      <c r="E677" s="258"/>
      <c r="F677" s="1005"/>
    </row>
    <row r="678" spans="1:6" s="46" customFormat="1" outlineLevel="1">
      <c r="A678" s="385"/>
      <c r="B678" s="26" t="s">
        <v>945</v>
      </c>
      <c r="C678" s="260"/>
      <c r="D678" s="261"/>
      <c r="E678" s="261"/>
      <c r="F678" s="1006"/>
    </row>
    <row r="679" spans="1:6" s="244" customFormat="1" outlineLevel="1">
      <c r="A679" s="386"/>
      <c r="B679" s="270"/>
      <c r="C679" s="271"/>
      <c r="D679" s="272"/>
      <c r="E679" s="272"/>
      <c r="F679" s="1163"/>
    </row>
    <row r="680" spans="1:6" s="46" customFormat="1" ht="25.5" outlineLevel="1">
      <c r="A680" s="381" t="s">
        <v>899</v>
      </c>
      <c r="B680" s="382" t="s">
        <v>947</v>
      </c>
      <c r="C680" s="254" t="s">
        <v>491</v>
      </c>
      <c r="D680" s="255">
        <v>1</v>
      </c>
      <c r="E680" s="1084"/>
      <c r="F680" s="1224" t="str">
        <f t="shared" ref="F680" si="84">IF(N(E680),ROUND(E680*D680,2),"")</f>
        <v/>
      </c>
    </row>
    <row r="681" spans="1:6" s="46" customFormat="1" ht="216.75" outlineLevel="1">
      <c r="A681" s="383"/>
      <c r="B681" s="384" t="s">
        <v>2408</v>
      </c>
      <c r="C681" s="257"/>
      <c r="D681" s="258"/>
      <c r="E681" s="258"/>
      <c r="F681" s="1005"/>
    </row>
    <row r="682" spans="1:6" s="46" customFormat="1" ht="165.75" outlineLevel="1">
      <c r="A682" s="383"/>
      <c r="B682" s="384" t="s">
        <v>2467</v>
      </c>
      <c r="C682" s="257"/>
      <c r="D682" s="258"/>
      <c r="E682" s="258"/>
      <c r="F682" s="1005"/>
    </row>
    <row r="683" spans="1:6" s="46" customFormat="1" outlineLevel="1">
      <c r="A683" s="385"/>
      <c r="B683" s="26" t="s">
        <v>945</v>
      </c>
      <c r="C683" s="260"/>
      <c r="D683" s="261"/>
      <c r="E683" s="261"/>
      <c r="F683" s="1006"/>
    </row>
    <row r="684" spans="1:6" s="244" customFormat="1" outlineLevel="1">
      <c r="A684" s="386"/>
      <c r="B684" s="270"/>
      <c r="C684" s="271"/>
      <c r="D684" s="272"/>
      <c r="E684" s="272"/>
      <c r="F684" s="1163"/>
    </row>
    <row r="685" spans="1:6" s="46" customFormat="1" ht="14.25" outlineLevel="1">
      <c r="A685" s="381" t="s">
        <v>909</v>
      </c>
      <c r="B685" s="382" t="s">
        <v>948</v>
      </c>
      <c r="C685" s="390" t="s">
        <v>521</v>
      </c>
      <c r="D685" s="325">
        <v>6</v>
      </c>
      <c r="E685" s="1084"/>
      <c r="F685" s="1224" t="str">
        <f t="shared" ref="F685" si="85">IF(N(E685),ROUND(E685*D685,2),"")</f>
        <v/>
      </c>
    </row>
    <row r="686" spans="1:6" s="46" customFormat="1" ht="63.75" outlineLevel="1">
      <c r="A686" s="383"/>
      <c r="B686" s="384" t="s">
        <v>2409</v>
      </c>
      <c r="C686" s="257"/>
      <c r="D686" s="258"/>
      <c r="E686" s="258"/>
      <c r="F686" s="1005"/>
    </row>
    <row r="687" spans="1:6" s="46" customFormat="1" ht="14.25" outlineLevel="1">
      <c r="A687" s="385"/>
      <c r="B687" s="26" t="s">
        <v>949</v>
      </c>
      <c r="C687" s="260"/>
      <c r="D687" s="261"/>
      <c r="E687" s="261"/>
      <c r="F687" s="1006"/>
    </row>
    <row r="688" spans="1:6" s="244" customFormat="1" outlineLevel="1">
      <c r="A688" s="386"/>
      <c r="B688" s="270"/>
      <c r="C688" s="271"/>
      <c r="D688" s="272"/>
      <c r="E688" s="272"/>
      <c r="F688" s="1163"/>
    </row>
    <row r="689" spans="1:6" s="46" customFormat="1" ht="14.25" outlineLevel="1">
      <c r="A689" s="381" t="s">
        <v>916</v>
      </c>
      <c r="B689" s="382" t="s">
        <v>950</v>
      </c>
      <c r="C689" s="390" t="s">
        <v>521</v>
      </c>
      <c r="D689" s="325">
        <v>6</v>
      </c>
      <c r="E689" s="1084"/>
      <c r="F689" s="1224" t="str">
        <f t="shared" ref="F689" si="86">IF(N(E689),ROUND(E689*D689,2),"")</f>
        <v/>
      </c>
    </row>
    <row r="690" spans="1:6" s="46" customFormat="1" ht="76.5" outlineLevel="1">
      <c r="A690" s="383"/>
      <c r="B690" s="384" t="s">
        <v>1889</v>
      </c>
      <c r="C690" s="257"/>
      <c r="D690" s="258"/>
      <c r="E690" s="258"/>
      <c r="F690" s="1005"/>
    </row>
    <row r="691" spans="1:6" s="46" customFormat="1" ht="14.25" outlineLevel="1">
      <c r="A691" s="385"/>
      <c r="B691" s="26" t="s">
        <v>951</v>
      </c>
      <c r="C691" s="260"/>
      <c r="D691" s="261"/>
      <c r="E691" s="261"/>
      <c r="F691" s="1006"/>
    </row>
    <row r="692" spans="1:6" s="244" customFormat="1" outlineLevel="1">
      <c r="A692" s="387"/>
      <c r="B692" s="267"/>
      <c r="C692" s="268"/>
      <c r="D692" s="265"/>
      <c r="E692" s="265"/>
      <c r="F692" s="1167"/>
    </row>
    <row r="693" spans="1:6" s="46" customFormat="1" outlineLevel="1">
      <c r="A693" s="381" t="s">
        <v>987</v>
      </c>
      <c r="B693" s="382" t="s">
        <v>952</v>
      </c>
      <c r="C693" s="275" t="s">
        <v>491</v>
      </c>
      <c r="D693" s="325">
        <v>2</v>
      </c>
      <c r="E693" s="1084"/>
      <c r="F693" s="1224" t="str">
        <f t="shared" ref="F693" si="87">IF(N(E693),ROUND(E693*D693,2),"")</f>
        <v/>
      </c>
    </row>
    <row r="694" spans="1:6" s="46" customFormat="1" ht="51" outlineLevel="1">
      <c r="A694" s="383"/>
      <c r="B694" s="384" t="s">
        <v>953</v>
      </c>
      <c r="C694" s="257"/>
      <c r="D694" s="258"/>
      <c r="E694" s="258"/>
      <c r="F694" s="1005"/>
    </row>
    <row r="695" spans="1:6" s="46" customFormat="1" outlineLevel="1">
      <c r="A695" s="385"/>
      <c r="B695" s="26" t="s">
        <v>954</v>
      </c>
      <c r="C695" s="260"/>
      <c r="D695" s="261"/>
      <c r="E695" s="261"/>
      <c r="F695" s="1006"/>
    </row>
    <row r="696" spans="1:6" s="244" customFormat="1" outlineLevel="1">
      <c r="A696" s="386"/>
      <c r="B696" s="270"/>
      <c r="C696" s="271"/>
      <c r="D696" s="272"/>
      <c r="E696" s="272"/>
      <c r="F696" s="1163"/>
    </row>
    <row r="697" spans="1:6" s="46" customFormat="1" outlineLevel="1">
      <c r="A697" s="381" t="s">
        <v>990</v>
      </c>
      <c r="B697" s="382" t="s">
        <v>955</v>
      </c>
      <c r="C697" s="275" t="s">
        <v>491</v>
      </c>
      <c r="D697" s="325">
        <v>1</v>
      </c>
      <c r="E697" s="1084"/>
      <c r="F697" s="1224" t="str">
        <f t="shared" ref="F697" si="88">IF(N(E697),ROUND(E697*D697,2),"")</f>
        <v/>
      </c>
    </row>
    <row r="698" spans="1:6" s="46" customFormat="1" ht="63.75" outlineLevel="1">
      <c r="A698" s="383"/>
      <c r="B698" s="384" t="s">
        <v>1628</v>
      </c>
      <c r="C698" s="257"/>
      <c r="D698" s="258"/>
      <c r="E698" s="258"/>
      <c r="F698" s="1005"/>
    </row>
    <row r="699" spans="1:6" s="46" customFormat="1" outlineLevel="1">
      <c r="A699" s="385"/>
      <c r="B699" s="26" t="s">
        <v>954</v>
      </c>
      <c r="C699" s="260"/>
      <c r="D699" s="261"/>
      <c r="E699" s="261"/>
      <c r="F699" s="1006"/>
    </row>
    <row r="700" spans="1:6" s="244" customFormat="1" outlineLevel="1">
      <c r="A700" s="386"/>
      <c r="B700" s="270"/>
      <c r="C700" s="271"/>
      <c r="D700" s="272"/>
      <c r="E700" s="272"/>
      <c r="F700" s="1163"/>
    </row>
    <row r="701" spans="1:6" s="46" customFormat="1" outlineLevel="1">
      <c r="A701" s="381" t="s">
        <v>991</v>
      </c>
      <c r="B701" s="382" t="s">
        <v>957</v>
      </c>
      <c r="C701" s="275" t="s">
        <v>159</v>
      </c>
      <c r="D701" s="325">
        <v>2</v>
      </c>
      <c r="E701" s="1084"/>
      <c r="F701" s="1224" t="str">
        <f t="shared" ref="F701" si="89">IF(N(E701),ROUND(E701*D701,2),"")</f>
        <v/>
      </c>
    </row>
    <row r="702" spans="1:6" s="46" customFormat="1" ht="51" outlineLevel="1">
      <c r="A702" s="383"/>
      <c r="B702" s="384" t="s">
        <v>956</v>
      </c>
      <c r="C702" s="257"/>
      <c r="D702" s="258"/>
      <c r="E702" s="258"/>
      <c r="F702" s="1005"/>
    </row>
    <row r="703" spans="1:6" s="46" customFormat="1" outlineLevel="1">
      <c r="A703" s="385"/>
      <c r="B703" s="26" t="s">
        <v>958</v>
      </c>
      <c r="C703" s="260"/>
      <c r="D703" s="261"/>
      <c r="E703" s="261"/>
      <c r="F703" s="1006"/>
    </row>
    <row r="704" spans="1:6" s="244" customFormat="1" outlineLevel="1">
      <c r="A704" s="386"/>
      <c r="B704" s="270"/>
      <c r="C704" s="271"/>
      <c r="D704" s="272"/>
      <c r="E704" s="272"/>
      <c r="F704" s="1163"/>
    </row>
    <row r="705" spans="1:9" s="46" customFormat="1" outlineLevel="1">
      <c r="A705" s="381" t="s">
        <v>992</v>
      </c>
      <c r="B705" s="382" t="s">
        <v>959</v>
      </c>
      <c r="C705" s="275" t="s">
        <v>491</v>
      </c>
      <c r="D705" s="325">
        <v>1</v>
      </c>
      <c r="E705" s="1084"/>
      <c r="F705" s="1224" t="str">
        <f t="shared" ref="F705" si="90">IF(N(E705),ROUND(E705*D705,2),"")</f>
        <v/>
      </c>
    </row>
    <row r="706" spans="1:9" s="46" customFormat="1" ht="38.25" outlineLevel="1">
      <c r="A706" s="383"/>
      <c r="B706" s="384" t="s">
        <v>960</v>
      </c>
      <c r="C706" s="257"/>
      <c r="D706" s="258"/>
      <c r="E706" s="258"/>
      <c r="F706" s="1005"/>
    </row>
    <row r="707" spans="1:9" s="46" customFormat="1" outlineLevel="1">
      <c r="A707" s="385"/>
      <c r="B707" s="26" t="s">
        <v>961</v>
      </c>
      <c r="C707" s="260"/>
      <c r="D707" s="261"/>
      <c r="E707" s="261"/>
      <c r="F707" s="1006"/>
    </row>
    <row r="708" spans="1:9" s="244" customFormat="1" outlineLevel="1">
      <c r="A708" s="386"/>
      <c r="B708" s="270"/>
      <c r="C708" s="271"/>
      <c r="D708" s="272"/>
      <c r="E708" s="272"/>
      <c r="F708" s="1163"/>
    </row>
    <row r="709" spans="1:9" s="46" customFormat="1" outlineLevel="1">
      <c r="A709" s="381" t="s">
        <v>1037</v>
      </c>
      <c r="B709" s="382" t="s">
        <v>143</v>
      </c>
      <c r="C709" s="275" t="s">
        <v>491</v>
      </c>
      <c r="D709" s="325">
        <v>1</v>
      </c>
      <c r="E709" s="1084"/>
      <c r="F709" s="1224" t="str">
        <f t="shared" ref="F709" si="91">IF(N(E709),ROUND(E709*D709,2),"")</f>
        <v/>
      </c>
    </row>
    <row r="710" spans="1:9" s="46" customFormat="1" ht="25.5" outlineLevel="1">
      <c r="A710" s="383"/>
      <c r="B710" s="384" t="s">
        <v>2410</v>
      </c>
      <c r="C710" s="257"/>
      <c r="D710" s="258"/>
      <c r="E710" s="258"/>
      <c r="F710" s="1005"/>
    </row>
    <row r="711" spans="1:9" s="46" customFormat="1" outlineLevel="1">
      <c r="A711" s="385"/>
      <c r="B711" s="26" t="s">
        <v>164</v>
      </c>
      <c r="C711" s="260"/>
      <c r="D711" s="261"/>
      <c r="E711" s="261"/>
      <c r="F711" s="1006"/>
    </row>
    <row r="712" spans="1:9" s="42" customFormat="1">
      <c r="A712" s="37"/>
      <c r="B712" s="38"/>
      <c r="C712" s="39"/>
      <c r="D712" s="40"/>
      <c r="E712" s="1176"/>
      <c r="F712" s="1177"/>
      <c r="G712" s="13"/>
      <c r="H712" s="41"/>
      <c r="I712" s="41"/>
    </row>
    <row r="713" spans="1:9" s="46" customFormat="1" ht="20.100000000000001" customHeight="1" thickBot="1">
      <c r="A713" s="43"/>
      <c r="B713" s="88" t="s">
        <v>378</v>
      </c>
      <c r="C713" s="112"/>
      <c r="D713" s="112"/>
      <c r="E713" s="1251"/>
      <c r="F713" s="1252">
        <f>SUM(F641:F711)</f>
        <v>0</v>
      </c>
      <c r="G713" s="45"/>
      <c r="H713" s="45"/>
    </row>
    <row r="714" spans="1:9" s="87" customFormat="1" ht="13.5" thickBot="1">
      <c r="A714" s="100"/>
      <c r="B714" s="101"/>
      <c r="C714" s="102"/>
      <c r="D714" s="103"/>
      <c r="E714" s="1182"/>
      <c r="F714" s="1209"/>
      <c r="G714" s="25"/>
      <c r="H714" s="25"/>
    </row>
    <row r="715" spans="1:9" s="87" customFormat="1" ht="24.75" customHeight="1" thickBot="1">
      <c r="A715" s="1110"/>
      <c r="B715" s="143" t="s">
        <v>1978</v>
      </c>
      <c r="C715" s="144" t="s">
        <v>491</v>
      </c>
      <c r="D715" s="145">
        <v>2</v>
      </c>
      <c r="E715" s="1253">
        <f>F713</f>
        <v>0</v>
      </c>
      <c r="F715" s="1254">
        <f>D715*F713</f>
        <v>0</v>
      </c>
      <c r="G715" s="25"/>
      <c r="H715" s="25"/>
    </row>
    <row r="716" spans="1:9" s="87" customFormat="1">
      <c r="A716" s="100"/>
      <c r="B716" s="101"/>
      <c r="C716" s="102"/>
      <c r="D716" s="103"/>
      <c r="E716" s="1226"/>
      <c r="F716" s="1227"/>
      <c r="G716" s="25"/>
      <c r="H716" s="25"/>
    </row>
    <row r="717" spans="1:9" s="46" customFormat="1" ht="20.100000000000001" customHeight="1">
      <c r="A717" s="104" t="s">
        <v>25</v>
      </c>
      <c r="B717" s="141" t="s">
        <v>928</v>
      </c>
      <c r="C717" s="106"/>
      <c r="D717" s="107"/>
      <c r="E717" s="1210"/>
      <c r="F717" s="1211"/>
      <c r="G717" s="45"/>
      <c r="H717" s="45"/>
    </row>
    <row r="718" spans="1:9" s="87" customFormat="1">
      <c r="A718" s="83"/>
      <c r="B718" s="84"/>
      <c r="C718" s="140"/>
      <c r="D718" s="40"/>
      <c r="E718" s="1176"/>
      <c r="F718" s="1177"/>
      <c r="G718" s="25"/>
      <c r="H718" s="25"/>
    </row>
    <row r="719" spans="1:9" s="46" customFormat="1" outlineLevel="1">
      <c r="A719" s="381" t="s">
        <v>490</v>
      </c>
      <c r="B719" s="382" t="s">
        <v>930</v>
      </c>
      <c r="C719" s="254" t="s">
        <v>994</v>
      </c>
      <c r="D719" s="255">
        <v>400</v>
      </c>
      <c r="E719" s="1086"/>
      <c r="F719" s="1218" t="str">
        <f t="shared" ref="F719" si="92">IF(N(E719),ROUND(E719*D719,2),"")</f>
        <v/>
      </c>
    </row>
    <row r="720" spans="1:9" s="46" customFormat="1" ht="114.75" outlineLevel="1">
      <c r="A720" s="383"/>
      <c r="B720" s="384" t="s">
        <v>2402</v>
      </c>
      <c r="C720" s="257"/>
      <c r="D720" s="258"/>
      <c r="E720" s="1005"/>
      <c r="F720" s="1005"/>
    </row>
    <row r="721" spans="1:6" s="46" customFormat="1" ht="51" outlineLevel="1">
      <c r="A721" s="383"/>
      <c r="B721" s="384" t="s">
        <v>2403</v>
      </c>
      <c r="C721" s="257"/>
      <c r="D721" s="258"/>
      <c r="E721" s="1005"/>
      <c r="F721" s="1005"/>
    </row>
    <row r="722" spans="1:6" s="46" customFormat="1" ht="38.25" outlineLevel="1">
      <c r="A722" s="385"/>
      <c r="B722" s="980" t="s">
        <v>931</v>
      </c>
      <c r="C722" s="260"/>
      <c r="D722" s="261"/>
      <c r="E722" s="1006"/>
      <c r="F722" s="1006"/>
    </row>
    <row r="723" spans="1:6" s="46" customFormat="1" ht="63.75" outlineLevel="1">
      <c r="A723" s="383"/>
      <c r="B723" s="384" t="s">
        <v>2404</v>
      </c>
      <c r="C723" s="257"/>
      <c r="D723" s="258"/>
      <c r="E723" s="1005"/>
      <c r="F723" s="1005"/>
    </row>
    <row r="724" spans="1:6" s="46" customFormat="1" ht="89.25" outlineLevel="1">
      <c r="A724" s="383"/>
      <c r="B724" s="384" t="s">
        <v>2405</v>
      </c>
      <c r="C724" s="257"/>
      <c r="D724" s="258"/>
      <c r="E724" s="1005"/>
      <c r="F724" s="1005"/>
    </row>
    <row r="725" spans="1:6" s="46" customFormat="1" outlineLevel="1">
      <c r="A725" s="385"/>
      <c r="B725" s="26" t="s">
        <v>932</v>
      </c>
      <c r="C725" s="260"/>
      <c r="D725" s="261"/>
      <c r="E725" s="1006"/>
      <c r="F725" s="1006"/>
    </row>
    <row r="726" spans="1:6" s="244" customFormat="1" outlineLevel="1">
      <c r="A726" s="386"/>
      <c r="B726" s="270"/>
      <c r="C726" s="271"/>
      <c r="D726" s="272"/>
      <c r="E726" s="1162"/>
      <c r="F726" s="1163"/>
    </row>
    <row r="727" spans="1:6" s="46" customFormat="1" outlineLevel="1">
      <c r="A727" s="381" t="s">
        <v>492</v>
      </c>
      <c r="B727" s="382" t="s">
        <v>933</v>
      </c>
      <c r="C727" s="254" t="s">
        <v>491</v>
      </c>
      <c r="D727" s="255">
        <v>4</v>
      </c>
      <c r="E727" s="1086"/>
      <c r="F727" s="1218" t="str">
        <f t="shared" ref="F727" si="93">IF(N(E727),ROUND(E727*D727,2),"")</f>
        <v/>
      </c>
    </row>
    <row r="728" spans="1:6" s="46" customFormat="1" ht="38.25" outlineLevel="1">
      <c r="A728" s="383"/>
      <c r="B728" s="384" t="s">
        <v>935</v>
      </c>
      <c r="C728" s="257"/>
      <c r="D728" s="258"/>
      <c r="E728" s="1005"/>
      <c r="F728" s="1005"/>
    </row>
    <row r="729" spans="1:6" s="46" customFormat="1" outlineLevel="1">
      <c r="A729" s="385"/>
      <c r="B729" s="26" t="s">
        <v>934</v>
      </c>
      <c r="C729" s="260"/>
      <c r="D729" s="261"/>
      <c r="E729" s="1006"/>
      <c r="F729" s="1006"/>
    </row>
    <row r="730" spans="1:6" s="244" customFormat="1" outlineLevel="1">
      <c r="A730" s="386"/>
      <c r="B730" s="270"/>
      <c r="C730" s="271"/>
      <c r="D730" s="272"/>
      <c r="E730" s="1162"/>
      <c r="F730" s="1163"/>
    </row>
    <row r="731" spans="1:6" s="46" customFormat="1" ht="14.25" outlineLevel="1">
      <c r="A731" s="381" t="s">
        <v>493</v>
      </c>
      <c r="B731" s="382" t="s">
        <v>936</v>
      </c>
      <c r="C731" s="254" t="s">
        <v>521</v>
      </c>
      <c r="D731" s="255">
        <v>6</v>
      </c>
      <c r="E731" s="1086"/>
      <c r="F731" s="1218" t="str">
        <f t="shared" ref="F731" si="94">IF(N(E731),ROUND(E731*D731,2),"")</f>
        <v/>
      </c>
    </row>
    <row r="732" spans="1:6" s="46" customFormat="1" ht="89.25" outlineLevel="1">
      <c r="A732" s="383"/>
      <c r="B732" s="384" t="s">
        <v>2411</v>
      </c>
      <c r="C732" s="257"/>
      <c r="D732" s="258"/>
      <c r="E732" s="1005"/>
      <c r="F732" s="1005"/>
    </row>
    <row r="733" spans="1:6" s="46" customFormat="1" ht="14.25" outlineLevel="1">
      <c r="A733" s="385"/>
      <c r="B733" s="26" t="s">
        <v>937</v>
      </c>
      <c r="C733" s="260"/>
      <c r="D733" s="261"/>
      <c r="E733" s="1006"/>
      <c r="F733" s="1006"/>
    </row>
    <row r="734" spans="1:6" s="244" customFormat="1" outlineLevel="1">
      <c r="A734" s="386"/>
      <c r="B734" s="270"/>
      <c r="C734" s="271"/>
      <c r="D734" s="272"/>
      <c r="E734" s="1166"/>
      <c r="F734" s="1167"/>
    </row>
    <row r="735" spans="1:6" s="46" customFormat="1" ht="14.25" outlineLevel="1">
      <c r="A735" s="381" t="s">
        <v>901</v>
      </c>
      <c r="B735" s="382" t="s">
        <v>938</v>
      </c>
      <c r="C735" s="254" t="s">
        <v>521</v>
      </c>
      <c r="D735" s="255">
        <v>6</v>
      </c>
      <c r="E735" s="1086"/>
      <c r="F735" s="1218" t="str">
        <f t="shared" ref="F735" si="95">IF(N(E735),ROUND(E735*D735,2),"")</f>
        <v/>
      </c>
    </row>
    <row r="736" spans="1:6" s="46" customFormat="1" ht="63.75" outlineLevel="1">
      <c r="A736" s="383"/>
      <c r="B736" s="384" t="s">
        <v>1888</v>
      </c>
      <c r="C736" s="257"/>
      <c r="D736" s="258"/>
      <c r="E736" s="1005"/>
      <c r="F736" s="1005"/>
    </row>
    <row r="737" spans="1:6" s="46" customFormat="1" ht="14.25" outlineLevel="1">
      <c r="A737" s="385"/>
      <c r="B737" s="26" t="s">
        <v>875</v>
      </c>
      <c r="C737" s="260"/>
      <c r="D737" s="261"/>
      <c r="E737" s="1006"/>
      <c r="F737" s="1006"/>
    </row>
    <row r="738" spans="1:6" s="244" customFormat="1" outlineLevel="1">
      <c r="A738" s="387"/>
      <c r="B738" s="267"/>
      <c r="C738" s="268"/>
      <c r="D738" s="265"/>
      <c r="E738" s="1162"/>
      <c r="F738" s="1163"/>
    </row>
    <row r="739" spans="1:6" s="46" customFormat="1" ht="14.25" outlineLevel="1">
      <c r="A739" s="381" t="s">
        <v>588</v>
      </c>
      <c r="B739" s="382" t="s">
        <v>939</v>
      </c>
      <c r="C739" s="254" t="s">
        <v>521</v>
      </c>
      <c r="D739" s="255">
        <v>6</v>
      </c>
      <c r="E739" s="1086"/>
      <c r="F739" s="1218" t="str">
        <f t="shared" ref="F739" si="96">IF(N(E739),ROUND(E739*D739,2),"")</f>
        <v/>
      </c>
    </row>
    <row r="740" spans="1:6" s="46" customFormat="1" ht="51" outlineLevel="1">
      <c r="A740" s="383"/>
      <c r="B740" s="384" t="s">
        <v>940</v>
      </c>
      <c r="C740" s="257"/>
      <c r="D740" s="258"/>
      <c r="E740" s="1005"/>
      <c r="F740" s="1005"/>
    </row>
    <row r="741" spans="1:6" s="46" customFormat="1" ht="14.25" outlineLevel="1">
      <c r="A741" s="385"/>
      <c r="B741" s="26" t="s">
        <v>1031</v>
      </c>
      <c r="C741" s="260"/>
      <c r="D741" s="261"/>
      <c r="E741" s="1006"/>
      <c r="F741" s="1006"/>
    </row>
    <row r="742" spans="1:6" s="244" customFormat="1" outlineLevel="1">
      <c r="A742" s="386"/>
      <c r="B742" s="270"/>
      <c r="C742" s="271"/>
      <c r="D742" s="272"/>
      <c r="E742" s="1162"/>
      <c r="F742" s="1163"/>
    </row>
    <row r="743" spans="1:6" s="46" customFormat="1" outlineLevel="1">
      <c r="A743" s="381" t="s">
        <v>494</v>
      </c>
      <c r="B743" s="382" t="s">
        <v>941</v>
      </c>
      <c r="C743" s="254"/>
      <c r="D743" s="255"/>
      <c r="E743" s="1004"/>
      <c r="F743" s="1004"/>
    </row>
    <row r="744" spans="1:6" s="46" customFormat="1" ht="178.5" outlineLevel="1">
      <c r="A744" s="383"/>
      <c r="B744" s="384" t="s">
        <v>2412</v>
      </c>
      <c r="C744" s="257"/>
      <c r="D744" s="258"/>
      <c r="E744" s="1005"/>
      <c r="F744" s="1005"/>
    </row>
    <row r="745" spans="1:6" s="46" customFormat="1" outlineLevel="1">
      <c r="A745" s="385"/>
      <c r="B745" s="26" t="s">
        <v>943</v>
      </c>
      <c r="C745" s="260"/>
      <c r="D745" s="261"/>
      <c r="E745" s="1006"/>
      <c r="F745" s="1006"/>
    </row>
    <row r="746" spans="1:6" s="244" customFormat="1" ht="14.25" outlineLevel="1">
      <c r="A746" s="387" t="s">
        <v>519</v>
      </c>
      <c r="B746" s="388" t="s">
        <v>1253</v>
      </c>
      <c r="C746" s="389" t="s">
        <v>521</v>
      </c>
      <c r="D746" s="306">
        <v>6</v>
      </c>
      <c r="E746" s="1087"/>
      <c r="F746" s="1223" t="str">
        <f t="shared" ref="F746:F747" si="97">IF(N(E746),ROUND(E746*D746,2),"")</f>
        <v/>
      </c>
    </row>
    <row r="747" spans="1:6" s="244" customFormat="1" outlineLevel="1">
      <c r="A747" s="387" t="s">
        <v>586</v>
      </c>
      <c r="B747" s="388" t="s">
        <v>1254</v>
      </c>
      <c r="C747" s="389" t="s">
        <v>585</v>
      </c>
      <c r="D747" s="306">
        <v>9</v>
      </c>
      <c r="E747" s="1087"/>
      <c r="F747" s="1223" t="str">
        <f t="shared" si="97"/>
        <v/>
      </c>
    </row>
    <row r="748" spans="1:6" s="244" customFormat="1" outlineLevel="1">
      <c r="A748" s="386"/>
      <c r="B748" s="270"/>
      <c r="C748" s="271"/>
      <c r="D748" s="272"/>
      <c r="E748" s="1162"/>
      <c r="F748" s="1163"/>
    </row>
    <row r="749" spans="1:6" s="46" customFormat="1" outlineLevel="1">
      <c r="A749" s="381" t="s">
        <v>897</v>
      </c>
      <c r="B749" s="382" t="s">
        <v>944</v>
      </c>
      <c r="C749" s="254" t="s">
        <v>491</v>
      </c>
      <c r="D749" s="255">
        <v>2</v>
      </c>
      <c r="E749" s="1086"/>
      <c r="F749" s="1218" t="str">
        <f t="shared" ref="F749" si="98">IF(N(E749),ROUND(E749*D749,2),"")</f>
        <v/>
      </c>
    </row>
    <row r="750" spans="1:6" s="46" customFormat="1" ht="102" outlineLevel="1">
      <c r="A750" s="383"/>
      <c r="B750" s="384" t="s">
        <v>2413</v>
      </c>
      <c r="C750" s="257"/>
      <c r="D750" s="258"/>
      <c r="E750" s="1005"/>
      <c r="F750" s="1005"/>
    </row>
    <row r="751" spans="1:6" s="46" customFormat="1" ht="191.25" outlineLevel="1">
      <c r="A751" s="383"/>
      <c r="B751" s="384" t="s">
        <v>2468</v>
      </c>
      <c r="C751" s="257"/>
      <c r="D751" s="258"/>
      <c r="E751" s="1005"/>
      <c r="F751" s="1005"/>
    </row>
    <row r="752" spans="1:6" s="46" customFormat="1" outlineLevel="1">
      <c r="A752" s="385"/>
      <c r="B752" s="26" t="s">
        <v>945</v>
      </c>
      <c r="C752" s="260"/>
      <c r="D752" s="261"/>
      <c r="E752" s="1006"/>
      <c r="F752" s="1006"/>
    </row>
    <row r="753" spans="1:6" s="244" customFormat="1" outlineLevel="1">
      <c r="A753" s="387"/>
      <c r="B753" s="267"/>
      <c r="C753" s="268"/>
      <c r="D753" s="265"/>
      <c r="E753" s="1166"/>
      <c r="F753" s="1167"/>
    </row>
    <row r="754" spans="1:6" s="46" customFormat="1" outlineLevel="1">
      <c r="A754" s="381" t="s">
        <v>898</v>
      </c>
      <c r="B754" s="382" t="s">
        <v>946</v>
      </c>
      <c r="C754" s="254" t="s">
        <v>491</v>
      </c>
      <c r="D754" s="255">
        <v>1</v>
      </c>
      <c r="E754" s="1086"/>
      <c r="F754" s="1218" t="str">
        <f t="shared" ref="F754" si="99">IF(N(E754),ROUND(E754*D754,2),"")</f>
        <v/>
      </c>
    </row>
    <row r="755" spans="1:6" s="46" customFormat="1" ht="178.5" outlineLevel="1">
      <c r="A755" s="383"/>
      <c r="B755" s="384" t="s">
        <v>2469</v>
      </c>
      <c r="C755" s="257"/>
      <c r="D755" s="258"/>
      <c r="E755" s="1005"/>
      <c r="F755" s="1005"/>
    </row>
    <row r="756" spans="1:6" s="46" customFormat="1" outlineLevel="1">
      <c r="A756" s="385"/>
      <c r="B756" s="26" t="s">
        <v>945</v>
      </c>
      <c r="C756" s="260"/>
      <c r="D756" s="261"/>
      <c r="E756" s="1006"/>
      <c r="F756" s="1006"/>
    </row>
    <row r="757" spans="1:6" s="244" customFormat="1" outlineLevel="1">
      <c r="A757" s="386"/>
      <c r="B757" s="270"/>
      <c r="C757" s="271"/>
      <c r="D757" s="272"/>
      <c r="E757" s="1162"/>
      <c r="F757" s="1163"/>
    </row>
    <row r="758" spans="1:6" s="46" customFormat="1" outlineLevel="1">
      <c r="A758" s="381" t="s">
        <v>899</v>
      </c>
      <c r="B758" s="382" t="s">
        <v>962</v>
      </c>
      <c r="C758" s="254" t="s">
        <v>491</v>
      </c>
      <c r="D758" s="255">
        <v>1</v>
      </c>
      <c r="E758" s="1086"/>
      <c r="F758" s="1218" t="str">
        <f t="shared" ref="F758" si="100">IF(N(E758),ROUND(E758*D758,2),"")</f>
        <v/>
      </c>
    </row>
    <row r="759" spans="1:6" s="46" customFormat="1" ht="204" outlineLevel="1">
      <c r="A759" s="383"/>
      <c r="B759" s="384" t="s">
        <v>2414</v>
      </c>
      <c r="C759" s="257"/>
      <c r="D759" s="258"/>
      <c r="E759" s="1005"/>
      <c r="F759" s="1005"/>
    </row>
    <row r="760" spans="1:6" s="46" customFormat="1" ht="178.5" outlineLevel="1">
      <c r="A760" s="383"/>
      <c r="B760" s="384" t="s">
        <v>2470</v>
      </c>
      <c r="C760" s="257"/>
      <c r="D760" s="258"/>
      <c r="E760" s="1005"/>
      <c r="F760" s="1005"/>
    </row>
    <row r="761" spans="1:6" s="46" customFormat="1" outlineLevel="1">
      <c r="A761" s="385"/>
      <c r="B761" s="26" t="s">
        <v>945</v>
      </c>
      <c r="C761" s="260"/>
      <c r="D761" s="261"/>
      <c r="E761" s="1006"/>
      <c r="F761" s="1006"/>
    </row>
    <row r="762" spans="1:6" s="244" customFormat="1" outlineLevel="1">
      <c r="A762" s="386"/>
      <c r="B762" s="270"/>
      <c r="C762" s="271"/>
      <c r="D762" s="272"/>
      <c r="E762" s="1162"/>
      <c r="F762" s="1163"/>
    </row>
    <row r="763" spans="1:6" s="46" customFormat="1" ht="14.25" outlineLevel="1">
      <c r="A763" s="381" t="s">
        <v>909</v>
      </c>
      <c r="B763" s="382" t="s">
        <v>948</v>
      </c>
      <c r="C763" s="390" t="s">
        <v>521</v>
      </c>
      <c r="D763" s="325">
        <v>6</v>
      </c>
      <c r="E763" s="1086"/>
      <c r="F763" s="1218" t="str">
        <f t="shared" ref="F763" si="101">IF(N(E763),ROUND(E763*D763,2),"")</f>
        <v/>
      </c>
    </row>
    <row r="764" spans="1:6" s="46" customFormat="1" ht="63.75" outlineLevel="1">
      <c r="A764" s="383"/>
      <c r="B764" s="384" t="s">
        <v>2409</v>
      </c>
      <c r="C764" s="257"/>
      <c r="D764" s="258"/>
      <c r="E764" s="1005"/>
      <c r="F764" s="1005"/>
    </row>
    <row r="765" spans="1:6" s="46" customFormat="1" ht="14.25" outlineLevel="1">
      <c r="A765" s="385"/>
      <c r="B765" s="26" t="s">
        <v>949</v>
      </c>
      <c r="C765" s="260"/>
      <c r="D765" s="261"/>
      <c r="E765" s="1006"/>
      <c r="F765" s="1006"/>
    </row>
    <row r="766" spans="1:6" s="244" customFormat="1" outlineLevel="1">
      <c r="A766" s="386"/>
      <c r="B766" s="270"/>
      <c r="C766" s="271"/>
      <c r="D766" s="272"/>
      <c r="E766" s="1162"/>
      <c r="F766" s="1163"/>
    </row>
    <row r="767" spans="1:6" s="46" customFormat="1" ht="14.25" outlineLevel="1">
      <c r="A767" s="381" t="s">
        <v>916</v>
      </c>
      <c r="B767" s="382" t="s">
        <v>950</v>
      </c>
      <c r="C767" s="390" t="s">
        <v>521</v>
      </c>
      <c r="D767" s="325">
        <v>6</v>
      </c>
      <c r="E767" s="1086"/>
      <c r="F767" s="1218" t="str">
        <f t="shared" ref="F767" si="102">IF(N(E767),ROUND(E767*D767,2),"")</f>
        <v/>
      </c>
    </row>
    <row r="768" spans="1:6" s="46" customFormat="1" ht="76.5" outlineLevel="1">
      <c r="A768" s="383"/>
      <c r="B768" s="384" t="s">
        <v>1889</v>
      </c>
      <c r="C768" s="257"/>
      <c r="D768" s="258"/>
      <c r="E768" s="1005"/>
      <c r="F768" s="1005"/>
    </row>
    <row r="769" spans="1:6" s="46" customFormat="1" ht="14.25" outlineLevel="1">
      <c r="A769" s="385"/>
      <c r="B769" s="26" t="s">
        <v>951</v>
      </c>
      <c r="C769" s="260"/>
      <c r="D769" s="261"/>
      <c r="E769" s="1006"/>
      <c r="F769" s="1006"/>
    </row>
    <row r="770" spans="1:6" s="244" customFormat="1" outlineLevel="1">
      <c r="A770" s="387"/>
      <c r="B770" s="267"/>
      <c r="C770" s="268"/>
      <c r="D770" s="265"/>
      <c r="E770" s="1166"/>
      <c r="F770" s="1167"/>
    </row>
    <row r="771" spans="1:6" s="46" customFormat="1" outlineLevel="1">
      <c r="A771" s="381" t="s">
        <v>987</v>
      </c>
      <c r="B771" s="382" t="s">
        <v>952</v>
      </c>
      <c r="C771" s="275" t="s">
        <v>491</v>
      </c>
      <c r="D771" s="325">
        <v>2</v>
      </c>
      <c r="E771" s="1086"/>
      <c r="F771" s="1218" t="str">
        <f t="shared" ref="F771" si="103">IF(N(E771),ROUND(E771*D771,2),"")</f>
        <v/>
      </c>
    </row>
    <row r="772" spans="1:6" s="46" customFormat="1" ht="51" outlineLevel="1">
      <c r="A772" s="383"/>
      <c r="B772" s="384" t="s">
        <v>953</v>
      </c>
      <c r="C772" s="257"/>
      <c r="D772" s="258"/>
      <c r="E772" s="1005"/>
      <c r="F772" s="1005"/>
    </row>
    <row r="773" spans="1:6" s="46" customFormat="1" outlineLevel="1">
      <c r="A773" s="385"/>
      <c r="B773" s="26" t="s">
        <v>954</v>
      </c>
      <c r="C773" s="260"/>
      <c r="D773" s="261"/>
      <c r="E773" s="1006"/>
      <c r="F773" s="1006"/>
    </row>
    <row r="774" spans="1:6" s="244" customFormat="1" outlineLevel="1">
      <c r="A774" s="386"/>
      <c r="B774" s="270"/>
      <c r="C774" s="271"/>
      <c r="D774" s="272"/>
      <c r="E774" s="1162"/>
      <c r="F774" s="1163"/>
    </row>
    <row r="775" spans="1:6" s="46" customFormat="1" outlineLevel="1">
      <c r="A775" s="381" t="s">
        <v>990</v>
      </c>
      <c r="B775" s="382" t="s">
        <v>955</v>
      </c>
      <c r="C775" s="275" t="s">
        <v>491</v>
      </c>
      <c r="D775" s="325">
        <v>1</v>
      </c>
      <c r="E775" s="1086"/>
      <c r="F775" s="1218" t="str">
        <f t="shared" ref="F775" si="104">IF(N(E775),ROUND(E775*D775,2),"")</f>
        <v/>
      </c>
    </row>
    <row r="776" spans="1:6" s="46" customFormat="1" ht="63.75" outlineLevel="1">
      <c r="A776" s="383"/>
      <c r="B776" s="384" t="s">
        <v>1628</v>
      </c>
      <c r="C776" s="257"/>
      <c r="D776" s="258"/>
      <c r="E776" s="1005"/>
      <c r="F776" s="1005"/>
    </row>
    <row r="777" spans="1:6" s="46" customFormat="1" outlineLevel="1">
      <c r="A777" s="385"/>
      <c r="B777" s="26" t="s">
        <v>954</v>
      </c>
      <c r="C777" s="260"/>
      <c r="D777" s="261"/>
      <c r="E777" s="1006"/>
      <c r="F777" s="1006"/>
    </row>
    <row r="778" spans="1:6" s="244" customFormat="1" outlineLevel="1">
      <c r="A778" s="386"/>
      <c r="B778" s="270"/>
      <c r="C778" s="271"/>
      <c r="D778" s="272"/>
      <c r="E778" s="1162"/>
      <c r="F778" s="1163"/>
    </row>
    <row r="779" spans="1:6" s="46" customFormat="1" outlineLevel="1">
      <c r="A779" s="381" t="s">
        <v>991</v>
      </c>
      <c r="B779" s="382" t="s">
        <v>957</v>
      </c>
      <c r="C779" s="275" t="s">
        <v>159</v>
      </c>
      <c r="D779" s="325">
        <v>2</v>
      </c>
      <c r="E779" s="1086"/>
      <c r="F779" s="1218" t="str">
        <f t="shared" ref="F779" si="105">IF(N(E779),ROUND(E779*D779,2),"")</f>
        <v/>
      </c>
    </row>
    <row r="780" spans="1:6" s="46" customFormat="1" ht="51" outlineLevel="1">
      <c r="A780" s="383"/>
      <c r="B780" s="384" t="s">
        <v>956</v>
      </c>
      <c r="C780" s="257"/>
      <c r="D780" s="258"/>
      <c r="E780" s="1005"/>
      <c r="F780" s="1005"/>
    </row>
    <row r="781" spans="1:6" s="46" customFormat="1" outlineLevel="1">
      <c r="A781" s="385"/>
      <c r="B781" s="26" t="s">
        <v>958</v>
      </c>
      <c r="C781" s="260"/>
      <c r="D781" s="261"/>
      <c r="E781" s="1006"/>
      <c r="F781" s="1006"/>
    </row>
    <row r="782" spans="1:6" s="244" customFormat="1" outlineLevel="1">
      <c r="A782" s="386"/>
      <c r="B782" s="270"/>
      <c r="C782" s="271"/>
      <c r="D782" s="272"/>
      <c r="E782" s="1162"/>
      <c r="F782" s="1163"/>
    </row>
    <row r="783" spans="1:6" s="46" customFormat="1" outlineLevel="1">
      <c r="A783" s="381" t="s">
        <v>992</v>
      </c>
      <c r="B783" s="382" t="s">
        <v>959</v>
      </c>
      <c r="C783" s="275" t="s">
        <v>491</v>
      </c>
      <c r="D783" s="325">
        <v>1</v>
      </c>
      <c r="E783" s="1086"/>
      <c r="F783" s="1218" t="str">
        <f t="shared" ref="F783" si="106">IF(N(E783),ROUND(E783*D783,2),"")</f>
        <v/>
      </c>
    </row>
    <row r="784" spans="1:6" s="46" customFormat="1" ht="38.25" outlineLevel="1">
      <c r="A784" s="383"/>
      <c r="B784" s="384" t="s">
        <v>960</v>
      </c>
      <c r="C784" s="257"/>
      <c r="D784" s="258"/>
      <c r="E784" s="1005"/>
      <c r="F784" s="1005"/>
    </row>
    <row r="785" spans="1:9" s="46" customFormat="1" outlineLevel="1">
      <c r="A785" s="385"/>
      <c r="B785" s="26" t="s">
        <v>961</v>
      </c>
      <c r="C785" s="260"/>
      <c r="D785" s="261"/>
      <c r="E785" s="1006"/>
      <c r="F785" s="1006"/>
    </row>
    <row r="786" spans="1:9" s="244" customFormat="1" outlineLevel="1">
      <c r="A786" s="386"/>
      <c r="B786" s="270"/>
      <c r="C786" s="271"/>
      <c r="D786" s="272"/>
      <c r="E786" s="1162"/>
      <c r="F786" s="1163"/>
    </row>
    <row r="787" spans="1:9" s="46" customFormat="1" outlineLevel="1">
      <c r="A787" s="381" t="s">
        <v>1037</v>
      </c>
      <c r="B787" s="382" t="s">
        <v>143</v>
      </c>
      <c r="C787" s="275" t="s">
        <v>491</v>
      </c>
      <c r="D787" s="325">
        <v>1</v>
      </c>
      <c r="E787" s="1086"/>
      <c r="F787" s="1218" t="str">
        <f t="shared" ref="F787" si="107">IF(N(E787),ROUND(E787*D787,2),"")</f>
        <v/>
      </c>
    </row>
    <row r="788" spans="1:9" s="46" customFormat="1" ht="25.5" outlineLevel="1">
      <c r="A788" s="383"/>
      <c r="B788" s="384" t="s">
        <v>2415</v>
      </c>
      <c r="C788" s="257"/>
      <c r="D788" s="258"/>
      <c r="E788" s="1005"/>
      <c r="F788" s="1005"/>
    </row>
    <row r="789" spans="1:9" s="46" customFormat="1" outlineLevel="1">
      <c r="A789" s="385"/>
      <c r="B789" s="26" t="s">
        <v>961</v>
      </c>
      <c r="C789" s="260"/>
      <c r="D789" s="261"/>
      <c r="E789" s="1006"/>
      <c r="F789" s="1006"/>
    </row>
    <row r="790" spans="1:9" s="42" customFormat="1">
      <c r="A790" s="37"/>
      <c r="B790" s="38"/>
      <c r="C790" s="39"/>
      <c r="D790" s="40"/>
      <c r="E790" s="1176"/>
      <c r="F790" s="1177"/>
      <c r="G790" s="13"/>
      <c r="H790" s="41"/>
      <c r="I790" s="41"/>
    </row>
    <row r="791" spans="1:9" s="46" customFormat="1" ht="20.100000000000001" customHeight="1" thickBot="1">
      <c r="A791" s="43"/>
      <c r="B791" s="88" t="s">
        <v>378</v>
      </c>
      <c r="C791" s="112"/>
      <c r="D791" s="112"/>
      <c r="E791" s="1251"/>
      <c r="F791" s="1252">
        <f>SUM(F719:F789)</f>
        <v>0</v>
      </c>
      <c r="G791" s="45"/>
      <c r="H791" s="45"/>
    </row>
    <row r="792" spans="1:9" s="87" customFormat="1" ht="13.5" thickBot="1">
      <c r="A792" s="100"/>
      <c r="B792" s="101"/>
      <c r="C792" s="102"/>
      <c r="D792" s="103"/>
      <c r="E792" s="1182"/>
      <c r="F792" s="1209"/>
      <c r="G792" s="25"/>
      <c r="H792" s="25"/>
    </row>
    <row r="793" spans="1:9" s="87" customFormat="1" ht="24.75" customHeight="1" thickBot="1">
      <c r="A793" s="142"/>
      <c r="B793" s="143" t="s">
        <v>377</v>
      </c>
      <c r="C793" s="144" t="s">
        <v>491</v>
      </c>
      <c r="D793" s="145">
        <v>2</v>
      </c>
      <c r="E793" s="1255">
        <f>F791</f>
        <v>0</v>
      </c>
      <c r="F793" s="1254">
        <f>D793*F791</f>
        <v>0</v>
      </c>
      <c r="G793" s="25"/>
      <c r="H793" s="25"/>
    </row>
    <row r="794" spans="1:9" s="87" customFormat="1">
      <c r="A794" s="100"/>
      <c r="B794" s="101"/>
      <c r="C794" s="102"/>
      <c r="D794" s="103"/>
      <c r="E794" s="1226"/>
      <c r="F794" s="1226"/>
      <c r="G794" s="25"/>
      <c r="H794" s="25"/>
    </row>
    <row r="795" spans="1:9" s="87" customFormat="1">
      <c r="A795" s="100"/>
      <c r="B795" s="101"/>
      <c r="C795" s="102"/>
      <c r="D795" s="103"/>
      <c r="E795" s="1226"/>
      <c r="F795" s="1212"/>
      <c r="G795" s="25"/>
      <c r="H795" s="25"/>
    </row>
    <row r="796" spans="1:9" s="115" customFormat="1" ht="20.100000000000001" customHeight="1">
      <c r="A796" s="113"/>
      <c r="B796" s="80" t="s">
        <v>570</v>
      </c>
      <c r="C796" s="99"/>
      <c r="D796" s="99"/>
      <c r="E796" s="1207"/>
      <c r="F796" s="1208"/>
      <c r="G796" s="114"/>
      <c r="H796" s="114"/>
      <c r="I796" s="114"/>
    </row>
    <row r="797" spans="1:9" s="115" customFormat="1" ht="23.25" customHeight="1">
      <c r="A797" s="116" t="str">
        <f>A639</f>
        <v>2.4.1.</v>
      </c>
      <c r="B797" s="117" t="str">
        <f>B639</f>
        <v>Kontrolna kućica policije za putnički promet - TIP 1</v>
      </c>
      <c r="C797" s="118"/>
      <c r="D797" s="119"/>
      <c r="E797" s="1237"/>
      <c r="F797" s="1238">
        <f>F715</f>
        <v>0</v>
      </c>
      <c r="G797" s="114"/>
      <c r="H797" s="114"/>
      <c r="I797" s="114"/>
    </row>
    <row r="798" spans="1:9" s="115" customFormat="1" ht="23.25" customHeight="1" thickBot="1">
      <c r="A798" s="120" t="str">
        <f>A717</f>
        <v>2.4.2.</v>
      </c>
      <c r="B798" s="121" t="str">
        <f>B717</f>
        <v>Kontrolna kućica carine za putnički promet - TIP 2</v>
      </c>
      <c r="C798" s="122"/>
      <c r="D798" s="123"/>
      <c r="E798" s="1239"/>
      <c r="F798" s="1240">
        <f>F793</f>
        <v>0</v>
      </c>
      <c r="G798" s="114"/>
      <c r="H798" s="114"/>
      <c r="I798" s="114"/>
    </row>
    <row r="799" spans="1:9" s="134" customFormat="1" ht="27.75" customHeight="1" thickTop="1" thickBot="1">
      <c r="A799" s="154"/>
      <c r="B799" s="130" t="str">
        <f>B637 &amp; " UKUPNO:"</f>
        <v>Kontrolne kućice UKUPNO:</v>
      </c>
      <c r="C799" s="131"/>
      <c r="D799" s="132"/>
      <c r="E799" s="1248"/>
      <c r="F799" s="1242">
        <f>SUM(F797:F798)</f>
        <v>0</v>
      </c>
      <c r="G799" s="133"/>
      <c r="H799" s="133"/>
      <c r="I799" s="133"/>
    </row>
    <row r="800" spans="1:9">
      <c r="A800" s="135"/>
      <c r="B800" s="136"/>
      <c r="C800" s="137"/>
      <c r="D800" s="137"/>
      <c r="E800" s="1243"/>
      <c r="F800" s="1244"/>
      <c r="G800" s="50"/>
      <c r="H800" s="50"/>
    </row>
    <row r="801" spans="1:9" s="72" customFormat="1">
      <c r="A801" s="155"/>
      <c r="B801" s="146"/>
      <c r="C801" s="147"/>
      <c r="D801" s="103"/>
      <c r="E801" s="1226"/>
      <c r="F801" s="1227"/>
      <c r="G801" s="66"/>
      <c r="H801" s="66"/>
      <c r="I801" s="66"/>
    </row>
    <row r="802" spans="1:9" s="56" customFormat="1" ht="23.25" customHeight="1">
      <c r="A802" s="1088"/>
      <c r="B802" s="1102" t="s">
        <v>570</v>
      </c>
      <c r="C802" s="1089"/>
      <c r="D802" s="1089"/>
      <c r="E802" s="1256"/>
      <c r="F802" s="1256"/>
      <c r="G802" s="55"/>
      <c r="H802" s="55"/>
      <c r="I802" s="55"/>
    </row>
    <row r="803" spans="1:9" s="61" customFormat="1" ht="28.5" customHeight="1">
      <c r="A803" s="57" t="str">
        <f>A5</f>
        <v>2.1.</v>
      </c>
      <c r="B803" s="149" t="str">
        <f>B5</f>
        <v>Glavna zgrada</v>
      </c>
      <c r="C803" s="59"/>
      <c r="D803" s="60"/>
      <c r="E803" s="1196"/>
      <c r="F803" s="1197">
        <f>F404</f>
        <v>0</v>
      </c>
    </row>
    <row r="804" spans="1:9" s="61" customFormat="1" ht="27" customHeight="1">
      <c r="A804" s="57" t="str">
        <f>A406</f>
        <v>2.2.</v>
      </c>
      <c r="B804" s="149" t="str">
        <f>B406</f>
        <v>Zgrada za  pregled vozila</v>
      </c>
      <c r="C804" s="59"/>
      <c r="D804" s="60"/>
      <c r="E804" s="1196"/>
      <c r="F804" s="1197">
        <f>F529</f>
        <v>0</v>
      </c>
    </row>
    <row r="805" spans="1:9" s="61" customFormat="1" ht="27" customHeight="1">
      <c r="A805" s="57" t="str">
        <f>A531</f>
        <v>2.3.</v>
      </c>
      <c r="B805" s="149" t="str">
        <f>B531</f>
        <v>Nadstrešnica</v>
      </c>
      <c r="C805" s="59"/>
      <c r="D805" s="60"/>
      <c r="E805" s="1196"/>
      <c r="F805" s="1197">
        <f>F635</f>
        <v>0</v>
      </c>
    </row>
    <row r="806" spans="1:9" s="61" customFormat="1" ht="27" customHeight="1">
      <c r="A806" s="57" t="str">
        <f>A637</f>
        <v>2.4.</v>
      </c>
      <c r="B806" s="149" t="str">
        <f>B637</f>
        <v>Kontrolne kućice</v>
      </c>
      <c r="C806" s="59"/>
      <c r="D806" s="60"/>
      <c r="E806" s="1196"/>
      <c r="F806" s="1197">
        <f>F799</f>
        <v>0</v>
      </c>
    </row>
    <row r="807" spans="1:9" s="66" customFormat="1" ht="13.5" thickBot="1">
      <c r="A807" s="62"/>
      <c r="B807" s="63"/>
      <c r="C807" s="150"/>
      <c r="D807" s="151"/>
      <c r="E807" s="1257"/>
      <c r="F807" s="1258"/>
    </row>
    <row r="808" spans="1:9" s="71" customFormat="1" ht="30" customHeight="1" thickTop="1" thickBot="1">
      <c r="A808" s="67"/>
      <c r="B808" s="68" t="s">
        <v>23</v>
      </c>
      <c r="C808" s="152"/>
      <c r="D808" s="153"/>
      <c r="E808" s="1259"/>
      <c r="F808" s="1201">
        <f>SUM(F803:F807)</f>
        <v>0</v>
      </c>
    </row>
    <row r="809" spans="1:9">
      <c r="D809" s="876"/>
    </row>
  </sheetData>
  <sheetProtection password="F86A" sheet="1" objects="1" scenarios="1"/>
  <dataConsolidate/>
  <pageMargins left="0.70866141732283472" right="0.70866141732283472" top="0.74803149606299213" bottom="0.39370078740157483" header="0.31496062992125984" footer="0.31496062992125984"/>
  <pageSetup paperSize="9" scale="87" fitToHeight="0" orientation="portrait" r:id="rId1"/>
  <headerFooter>
    <oddHeader>&amp;CDokumentacija za nadmetanje&amp;RStalni granični prijelaz za 
međunarodni promet putnika VITALJINA
&amp;"Arial,Bold"2. OBJEKTI VISOKOGRADNJE</oddHeader>
    <oddFooter>&amp;CList &amp;P od &amp;N</oddFooter>
  </headerFooter>
  <rowBreaks count="36" manualBreakCount="36">
    <brk id="42" max="5" man="1"/>
    <brk id="67" max="5" man="1"/>
    <brk id="86" max="5" man="1"/>
    <brk id="114" max="5" man="1"/>
    <brk id="131" max="5" man="1"/>
    <brk id="142" max="5" man="1"/>
    <brk id="156" max="5" man="1"/>
    <brk id="168" max="5" man="1"/>
    <brk id="184" max="5" man="1"/>
    <brk id="201" max="5" man="1"/>
    <brk id="219" max="5" man="1"/>
    <brk id="236" max="5" man="1"/>
    <brk id="248" max="5" man="1"/>
    <brk id="260" max="5" man="1"/>
    <brk id="272" max="5" man="1"/>
    <brk id="308" max="5" man="1"/>
    <brk id="337" max="5" man="1"/>
    <brk id="366" max="5" man="1"/>
    <brk id="404" max="5" man="1"/>
    <brk id="443" max="5" man="1"/>
    <brk id="468" max="5" man="1"/>
    <brk id="496" max="5" man="1"/>
    <brk id="518" max="5" man="1"/>
    <brk id="529" max="5" man="1"/>
    <brk id="564" max="5" man="1"/>
    <brk id="584" max="5" man="1"/>
    <brk id="616" max="5" man="1"/>
    <brk id="635" max="5" man="1"/>
    <brk id="659" max="5" man="1"/>
    <brk id="674" max="5" man="1"/>
    <brk id="687" max="5" man="1"/>
    <brk id="715" max="5" man="1"/>
    <brk id="741" max="5" man="1"/>
    <brk id="756" max="5" man="1"/>
    <brk id="777" max="5" man="1"/>
    <brk id="800" max="16383" man="1"/>
  </rowBreaks>
  <colBreaks count="1" manualBreakCount="1">
    <brk id="6" max="1048575" man="1"/>
  </colBreaks>
  <ignoredErrors>
    <ignoredError sqref="F33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8"/>
  <sheetViews>
    <sheetView showZeros="0" view="pageBreakPreview" zoomScale="25" zoomScaleNormal="100" zoomScaleSheetLayoutView="25" workbookViewId="0">
      <selection activeCell="B133" sqref="B133"/>
    </sheetView>
  </sheetViews>
  <sheetFormatPr defaultRowHeight="12.75" outlineLevelRow="1"/>
  <cols>
    <col min="1" max="1" width="6.7109375" style="863" customWidth="1"/>
    <col min="2" max="2" width="45.7109375" style="867" customWidth="1"/>
    <col min="3" max="3" width="8.7109375" style="865" customWidth="1"/>
    <col min="4" max="4" width="9.140625" style="866"/>
    <col min="5" max="5" width="10.7109375" style="1003" customWidth="1"/>
    <col min="6" max="6" width="15.7109375" style="1003" customWidth="1"/>
    <col min="7" max="8" width="9.140625" style="14"/>
    <col min="9" max="16384" width="9.140625" style="51"/>
  </cols>
  <sheetData>
    <row r="1" spans="1:8" s="75" customFormat="1" ht="26.25" thickBot="1">
      <c r="A1" s="91" t="s">
        <v>514</v>
      </c>
      <c r="B1" s="92" t="s">
        <v>515</v>
      </c>
      <c r="C1" s="156" t="s">
        <v>516</v>
      </c>
      <c r="D1" s="156" t="s">
        <v>517</v>
      </c>
      <c r="E1" s="93" t="s">
        <v>963</v>
      </c>
      <c r="F1" s="93" t="s">
        <v>964</v>
      </c>
      <c r="G1" s="74"/>
      <c r="H1" s="74"/>
    </row>
    <row r="2" spans="1:8" ht="13.5" thickTop="1">
      <c r="A2" s="157"/>
      <c r="B2" s="95"/>
      <c r="C2" s="158"/>
      <c r="D2" s="158"/>
      <c r="E2" s="1153"/>
      <c r="F2" s="1260"/>
      <c r="G2" s="50"/>
      <c r="H2" s="50"/>
    </row>
    <row r="3" spans="1:8" s="56" customFormat="1" ht="23.25" customHeight="1">
      <c r="A3" s="76" t="s">
        <v>493</v>
      </c>
      <c r="B3" s="169" t="s">
        <v>1054</v>
      </c>
      <c r="C3" s="78"/>
      <c r="D3" s="78"/>
      <c r="E3" s="1154"/>
      <c r="F3" s="1155"/>
      <c r="G3" s="55"/>
      <c r="H3" s="55"/>
    </row>
    <row r="4" spans="1:8">
      <c r="A4" s="47"/>
      <c r="B4" s="48"/>
      <c r="C4" s="49"/>
      <c r="D4" s="49"/>
      <c r="E4" s="1156"/>
      <c r="F4" s="1157"/>
      <c r="G4" s="50"/>
      <c r="H4" s="50"/>
    </row>
    <row r="5" spans="1:8" s="46" customFormat="1" ht="20.100000000000001" customHeight="1">
      <c r="A5" s="79" t="s">
        <v>498</v>
      </c>
      <c r="B5" s="80" t="s">
        <v>1055</v>
      </c>
      <c r="C5" s="81"/>
      <c r="D5" s="82"/>
      <c r="E5" s="1158"/>
      <c r="F5" s="1159"/>
      <c r="G5" s="45"/>
    </row>
    <row r="6" spans="1:8" s="87" customFormat="1">
      <c r="A6" s="100"/>
      <c r="B6" s="101"/>
      <c r="C6" s="159"/>
      <c r="D6" s="73"/>
      <c r="E6" s="1261"/>
      <c r="F6" s="1262"/>
      <c r="G6" s="25"/>
    </row>
    <row r="7" spans="1:8" s="46" customFormat="1" ht="20.100000000000001" customHeight="1">
      <c r="A7" s="104" t="s">
        <v>98</v>
      </c>
      <c r="B7" s="105" t="s">
        <v>1056</v>
      </c>
      <c r="C7" s="160"/>
      <c r="D7" s="161"/>
      <c r="E7" s="1263"/>
      <c r="F7" s="1264"/>
      <c r="G7" s="45"/>
    </row>
    <row r="8" spans="1:8" s="42" customFormat="1" collapsed="1">
      <c r="A8" s="108"/>
      <c r="B8" s="109"/>
      <c r="C8" s="110"/>
      <c r="D8" s="111"/>
      <c r="E8" s="1212"/>
      <c r="F8" s="1213"/>
      <c r="G8" s="41"/>
      <c r="H8" s="41"/>
    </row>
    <row r="9" spans="1:8" s="46" customFormat="1" outlineLevel="1">
      <c r="A9" s="273">
        <v>1</v>
      </c>
      <c r="B9" s="274" t="s">
        <v>1002</v>
      </c>
      <c r="C9" s="275" t="s">
        <v>585</v>
      </c>
      <c r="D9" s="276">
        <v>10</v>
      </c>
      <c r="E9" s="246"/>
      <c r="F9" s="1185" t="str">
        <f t="shared" ref="F9" si="0">IF(N(E9),ROUND(E9*D9,2),"")</f>
        <v/>
      </c>
    </row>
    <row r="10" spans="1:8" s="46" customFormat="1" outlineLevel="1">
      <c r="A10" s="269"/>
      <c r="B10" s="270" t="s">
        <v>577</v>
      </c>
      <c r="C10" s="271"/>
      <c r="D10" s="272"/>
      <c r="E10" s="1162"/>
      <c r="F10" s="1163"/>
    </row>
    <row r="11" spans="1:8" s="46" customFormat="1" ht="25.5" outlineLevel="1">
      <c r="A11" s="269"/>
      <c r="B11" s="270" t="s">
        <v>1004</v>
      </c>
      <c r="C11" s="271"/>
      <c r="D11" s="272"/>
      <c r="E11" s="1162"/>
      <c r="F11" s="1163"/>
    </row>
    <row r="12" spans="1:8" s="46" customFormat="1" outlineLevel="1">
      <c r="A12" s="277"/>
      <c r="B12" s="278" t="s">
        <v>1005</v>
      </c>
      <c r="C12" s="279"/>
      <c r="D12" s="280"/>
      <c r="E12" s="1164"/>
      <c r="F12" s="1165"/>
    </row>
    <row r="13" spans="1:8" s="244" customFormat="1" outlineLevel="1">
      <c r="A13" s="269"/>
      <c r="B13" s="270"/>
      <c r="C13" s="271"/>
      <c r="D13" s="272"/>
      <c r="E13" s="1162"/>
      <c r="F13" s="1163"/>
      <c r="G13" s="396"/>
    </row>
    <row r="14" spans="1:8" s="42" customFormat="1" outlineLevel="1">
      <c r="A14" s="273" t="s">
        <v>492</v>
      </c>
      <c r="B14" s="274" t="s">
        <v>576</v>
      </c>
      <c r="C14" s="275" t="s">
        <v>489</v>
      </c>
      <c r="D14" s="276">
        <v>1</v>
      </c>
      <c r="E14" s="246"/>
      <c r="F14" s="1185" t="str">
        <f t="shared" ref="F14" si="1">IF(N(E14),ROUND(E14*D14,2),"")</f>
        <v/>
      </c>
    </row>
    <row r="15" spans="1:8" s="42" customFormat="1" outlineLevel="1">
      <c r="A15" s="269"/>
      <c r="B15" s="270" t="s">
        <v>577</v>
      </c>
      <c r="C15" s="271"/>
      <c r="D15" s="272"/>
      <c r="E15" s="1162"/>
      <c r="F15" s="1163"/>
      <c r="G15" s="41"/>
      <c r="H15" s="14"/>
    </row>
    <row r="16" spans="1:8" s="46" customFormat="1" ht="51" outlineLevel="1">
      <c r="A16" s="269"/>
      <c r="B16" s="270" t="s">
        <v>578</v>
      </c>
      <c r="C16" s="271"/>
      <c r="D16" s="272"/>
      <c r="E16" s="1162"/>
      <c r="F16" s="1163"/>
    </row>
    <row r="17" spans="1:8" s="42" customFormat="1" ht="25.5" outlineLevel="1">
      <c r="A17" s="277"/>
      <c r="B17" s="278" t="s">
        <v>579</v>
      </c>
      <c r="C17" s="279"/>
      <c r="D17" s="280"/>
      <c r="E17" s="1164"/>
      <c r="F17" s="1165"/>
    </row>
    <row r="18" spans="1:8" s="42" customFormat="1" outlineLevel="1">
      <c r="A18" s="359"/>
      <c r="B18" s="360"/>
      <c r="C18" s="315"/>
      <c r="D18" s="258"/>
      <c r="E18" s="1005"/>
      <c r="F18" s="1005"/>
      <c r="G18" s="41"/>
      <c r="H18" s="14"/>
    </row>
    <row r="19" spans="1:8" s="398" customFormat="1" outlineLevel="1">
      <c r="A19" s="252" t="s">
        <v>493</v>
      </c>
      <c r="B19" s="253" t="s">
        <v>1568</v>
      </c>
      <c r="C19" s="254" t="s">
        <v>486</v>
      </c>
      <c r="D19" s="255">
        <v>4</v>
      </c>
      <c r="E19" s="239"/>
      <c r="F19" s="1185" t="str">
        <f t="shared" ref="F19" si="2">IF(N(E19),ROUND(E19*D19,2),"")</f>
        <v/>
      </c>
      <c r="G19" s="397"/>
    </row>
    <row r="20" spans="1:8" s="42" customFormat="1" outlineLevel="1">
      <c r="A20" s="256"/>
      <c r="B20" s="6" t="s">
        <v>512</v>
      </c>
      <c r="C20" s="257"/>
      <c r="D20" s="258"/>
      <c r="E20" s="1005"/>
      <c r="F20" s="1005"/>
    </row>
    <row r="21" spans="1:8" s="42" customFormat="1" ht="38.25" outlineLevel="1">
      <c r="A21" s="256"/>
      <c r="B21" s="6" t="s">
        <v>1938</v>
      </c>
      <c r="C21" s="257"/>
      <c r="D21" s="258"/>
      <c r="E21" s="1005"/>
      <c r="F21" s="1005"/>
      <c r="G21" s="41"/>
      <c r="H21" s="14"/>
    </row>
    <row r="22" spans="1:8" s="42" customFormat="1" ht="25.5" outlineLevel="1">
      <c r="A22" s="259"/>
      <c r="B22" s="26" t="s">
        <v>1034</v>
      </c>
      <c r="C22" s="260"/>
      <c r="D22" s="261"/>
      <c r="E22" s="1006"/>
      <c r="F22" s="1006"/>
    </row>
    <row r="23" spans="1:8" s="399" customFormat="1" outlineLevel="1">
      <c r="A23" s="314"/>
      <c r="B23" s="360"/>
      <c r="C23" s="315"/>
      <c r="D23" s="258"/>
      <c r="E23" s="1005"/>
      <c r="F23" s="1005"/>
    </row>
    <row r="24" spans="1:8" s="46" customFormat="1" outlineLevel="1">
      <c r="A24" s="273" t="s">
        <v>901</v>
      </c>
      <c r="B24" s="274" t="s">
        <v>1058</v>
      </c>
      <c r="C24" s="407"/>
      <c r="D24" s="408"/>
      <c r="E24" s="1265"/>
      <c r="F24" s="1265"/>
    </row>
    <row r="25" spans="1:8" ht="51" outlineLevel="1">
      <c r="A25" s="269"/>
      <c r="B25" s="270" t="s">
        <v>1059</v>
      </c>
      <c r="C25" s="409"/>
      <c r="D25" s="410"/>
      <c r="E25" s="1266"/>
      <c r="F25" s="1266"/>
    </row>
    <row r="26" spans="1:8" s="46" customFormat="1" outlineLevel="1">
      <c r="A26" s="277"/>
      <c r="B26" s="278" t="s">
        <v>999</v>
      </c>
      <c r="C26" s="411"/>
      <c r="D26" s="412"/>
      <c r="E26" s="1267"/>
      <c r="F26" s="1267"/>
    </row>
    <row r="27" spans="1:8" s="46" customFormat="1" outlineLevel="1">
      <c r="A27" s="266" t="s">
        <v>500</v>
      </c>
      <c r="B27" s="5" t="s">
        <v>1931</v>
      </c>
      <c r="C27" s="413" t="s">
        <v>1063</v>
      </c>
      <c r="D27" s="414">
        <v>10</v>
      </c>
      <c r="E27" s="400"/>
      <c r="F27" s="1185" t="str">
        <f t="shared" ref="F27" si="3">IF(N(E27),ROUND(E27*D27,2),"")</f>
        <v/>
      </c>
    </row>
    <row r="28" spans="1:8" s="401" customFormat="1">
      <c r="A28" s="317"/>
      <c r="B28" s="5"/>
      <c r="C28" s="415"/>
      <c r="D28" s="414"/>
      <c r="E28" s="1268"/>
      <c r="F28" s="1268"/>
      <c r="G28" s="162"/>
    </row>
    <row r="29" spans="1:8" s="46" customFormat="1" ht="20.100000000000001" customHeight="1" thickBot="1">
      <c r="A29" s="43"/>
      <c r="B29" s="88" t="s">
        <v>1061</v>
      </c>
      <c r="C29" s="89"/>
      <c r="D29" s="89"/>
      <c r="E29" s="88"/>
      <c r="F29" s="1269">
        <f>SUM(F9:F28)</f>
        <v>0</v>
      </c>
      <c r="G29" s="45"/>
    </row>
    <row r="30" spans="1:8" s="87" customFormat="1" ht="13.5" thickBot="1">
      <c r="A30" s="100"/>
      <c r="B30" s="101"/>
      <c r="C30" s="159"/>
      <c r="D30" s="73"/>
      <c r="E30" s="1261"/>
      <c r="F30" s="1270"/>
      <c r="G30" s="25"/>
    </row>
    <row r="31" spans="1:8" s="46" customFormat="1" ht="30" customHeight="1" thickBot="1">
      <c r="A31" s="142"/>
      <c r="B31" s="143" t="s">
        <v>387</v>
      </c>
      <c r="C31" s="144"/>
      <c r="D31" s="144"/>
      <c r="E31" s="163"/>
      <c r="F31" s="1271">
        <f>F29</f>
        <v>0</v>
      </c>
      <c r="G31" s="45"/>
    </row>
    <row r="32" spans="1:8" s="87" customFormat="1">
      <c r="A32" s="100"/>
      <c r="B32" s="101"/>
      <c r="C32" s="159"/>
      <c r="D32" s="73"/>
      <c r="E32" s="1261"/>
      <c r="F32" s="1262"/>
      <c r="G32" s="25"/>
    </row>
    <row r="33" spans="1:8" s="46" customFormat="1" ht="20.100000000000001" customHeight="1">
      <c r="A33" s="79" t="s">
        <v>499</v>
      </c>
      <c r="B33" s="80" t="s">
        <v>388</v>
      </c>
      <c r="C33" s="81"/>
      <c r="D33" s="82"/>
      <c r="E33" s="1158"/>
      <c r="F33" s="1159"/>
      <c r="G33" s="45"/>
    </row>
    <row r="34" spans="1:8" s="87" customFormat="1">
      <c r="A34" s="100"/>
      <c r="B34" s="101"/>
      <c r="C34" s="159"/>
      <c r="D34" s="73"/>
      <c r="E34" s="1261"/>
      <c r="F34" s="1262"/>
      <c r="G34" s="25"/>
    </row>
    <row r="35" spans="1:8" s="46" customFormat="1" ht="20.100000000000001" customHeight="1">
      <c r="A35" s="104" t="s">
        <v>99</v>
      </c>
      <c r="B35" s="105" t="s">
        <v>1056</v>
      </c>
      <c r="C35" s="160"/>
      <c r="D35" s="161"/>
      <c r="E35" s="1263"/>
      <c r="F35" s="1264"/>
      <c r="G35" s="45"/>
    </row>
    <row r="36" spans="1:8" s="42" customFormat="1" ht="5.25" customHeight="1" collapsed="1">
      <c r="A36" s="108"/>
      <c r="B36" s="109"/>
      <c r="C36" s="110"/>
      <c r="D36" s="111"/>
      <c r="E36" s="1212"/>
      <c r="F36" s="1213"/>
      <c r="G36" s="41"/>
      <c r="H36" s="41"/>
    </row>
    <row r="37" spans="1:8" s="46" customFormat="1" ht="25.5" outlineLevel="1">
      <c r="A37" s="273" t="s">
        <v>490</v>
      </c>
      <c r="B37" s="274" t="s">
        <v>1932</v>
      </c>
      <c r="C37" s="275" t="s">
        <v>585</v>
      </c>
      <c r="D37" s="276">
        <v>25</v>
      </c>
      <c r="E37" s="246"/>
      <c r="F37" s="1185" t="str">
        <f t="shared" ref="F37" si="4">IF(N(E37),ROUND(E37*D37,2),"")</f>
        <v/>
      </c>
    </row>
    <row r="38" spans="1:8" outlineLevel="1">
      <c r="A38" s="269"/>
      <c r="B38" s="270" t="s">
        <v>577</v>
      </c>
      <c r="C38" s="271"/>
      <c r="D38" s="272"/>
      <c r="E38" s="1162"/>
      <c r="F38" s="1163"/>
    </row>
    <row r="39" spans="1:8" s="46" customFormat="1" ht="76.5" outlineLevel="1">
      <c r="A39" s="269"/>
      <c r="B39" s="270" t="s">
        <v>1933</v>
      </c>
      <c r="C39" s="271"/>
      <c r="D39" s="272"/>
      <c r="E39" s="1162"/>
      <c r="F39" s="1163"/>
    </row>
    <row r="40" spans="1:8" s="46" customFormat="1" outlineLevel="1">
      <c r="A40" s="277"/>
      <c r="B40" s="278" t="s">
        <v>1005</v>
      </c>
      <c r="C40" s="279"/>
      <c r="D40" s="280"/>
      <c r="E40" s="1164"/>
      <c r="F40" s="1165"/>
    </row>
    <row r="41" spans="1:8" s="46" customFormat="1" outlineLevel="1">
      <c r="A41" s="269"/>
      <c r="B41" s="270"/>
      <c r="C41" s="271"/>
      <c r="D41" s="272"/>
      <c r="E41" s="1162"/>
      <c r="F41" s="1163"/>
    </row>
    <row r="42" spans="1:8" s="46" customFormat="1" outlineLevel="1">
      <c r="A42" s="273" t="s">
        <v>492</v>
      </c>
      <c r="B42" s="274" t="s">
        <v>576</v>
      </c>
      <c r="C42" s="275" t="s">
        <v>489</v>
      </c>
      <c r="D42" s="276">
        <v>1</v>
      </c>
      <c r="E42" s="246"/>
      <c r="F42" s="1185" t="str">
        <f t="shared" ref="F42" si="5">IF(N(E42),ROUND(E42*D42,2),"")</f>
        <v/>
      </c>
    </row>
    <row r="43" spans="1:8" s="46" customFormat="1" outlineLevel="1">
      <c r="A43" s="269"/>
      <c r="B43" s="270" t="s">
        <v>577</v>
      </c>
      <c r="C43" s="271"/>
      <c r="D43" s="272"/>
      <c r="E43" s="1162"/>
      <c r="F43" s="1163"/>
    </row>
    <row r="44" spans="1:8" s="46" customFormat="1" ht="51" outlineLevel="1">
      <c r="A44" s="269"/>
      <c r="B44" s="270" t="s">
        <v>578</v>
      </c>
      <c r="C44" s="271"/>
      <c r="D44" s="272"/>
      <c r="E44" s="1162"/>
      <c r="F44" s="1163"/>
    </row>
    <row r="45" spans="1:8" s="46" customFormat="1" ht="25.5" outlineLevel="1">
      <c r="A45" s="277"/>
      <c r="B45" s="278" t="s">
        <v>579</v>
      </c>
      <c r="C45" s="279"/>
      <c r="D45" s="280"/>
      <c r="E45" s="1164"/>
      <c r="F45" s="1165"/>
    </row>
    <row r="46" spans="1:8" s="46" customFormat="1" outlineLevel="1">
      <c r="A46" s="313" t="s">
        <v>493</v>
      </c>
      <c r="B46" s="253" t="s">
        <v>1057</v>
      </c>
      <c r="C46" s="254"/>
      <c r="D46" s="255"/>
      <c r="E46" s="1004"/>
      <c r="F46" s="1004"/>
    </row>
    <row r="47" spans="1:8" s="244" customFormat="1" outlineLevel="1">
      <c r="A47" s="344"/>
      <c r="B47" s="6" t="s">
        <v>971</v>
      </c>
      <c r="C47" s="315"/>
      <c r="D47" s="258"/>
      <c r="E47" s="1005"/>
      <c r="F47" s="1005"/>
      <c r="G47" s="396"/>
    </row>
    <row r="48" spans="1:8" s="244" customFormat="1" ht="89.25" outlineLevel="1">
      <c r="A48" s="344"/>
      <c r="B48" s="6" t="s">
        <v>1719</v>
      </c>
      <c r="C48" s="315"/>
      <c r="D48" s="258"/>
      <c r="E48" s="1005"/>
      <c r="F48" s="1005"/>
      <c r="G48" s="396"/>
    </row>
    <row r="49" spans="1:8" s="244" customFormat="1" ht="25.5" outlineLevel="1">
      <c r="A49" s="345"/>
      <c r="B49" s="26" t="s">
        <v>965</v>
      </c>
      <c r="C49" s="416"/>
      <c r="D49" s="261"/>
      <c r="E49" s="1006"/>
      <c r="F49" s="1006"/>
      <c r="G49" s="396"/>
    </row>
    <row r="50" spans="1:8" s="244" customFormat="1" outlineLevel="1">
      <c r="A50" s="262" t="s">
        <v>498</v>
      </c>
      <c r="B50" s="5" t="s">
        <v>1012</v>
      </c>
      <c r="C50" s="263" t="s">
        <v>486</v>
      </c>
      <c r="D50" s="264">
        <v>5</v>
      </c>
      <c r="E50" s="242"/>
      <c r="F50" s="1167" t="str">
        <f t="shared" ref="F50" si="6">IF(N(E50),ROUND(E50*D50,2),"")</f>
        <v/>
      </c>
      <c r="G50" s="396"/>
    </row>
    <row r="51" spans="1:8" s="244" customFormat="1" outlineLevel="1">
      <c r="A51" s="311"/>
      <c r="B51" s="312"/>
      <c r="C51" s="409"/>
      <c r="D51" s="410"/>
      <c r="E51" s="1266"/>
      <c r="F51" s="1266"/>
      <c r="G51" s="396"/>
    </row>
    <row r="52" spans="1:8" s="244" customFormat="1" outlineLevel="1">
      <c r="A52" s="273" t="s">
        <v>901</v>
      </c>
      <c r="B52" s="274" t="s">
        <v>1058</v>
      </c>
      <c r="C52" s="407"/>
      <c r="D52" s="408"/>
      <c r="E52" s="1265"/>
      <c r="F52" s="1265"/>
      <c r="G52" s="396"/>
    </row>
    <row r="53" spans="1:8" s="244" customFormat="1" ht="51" outlineLevel="1">
      <c r="A53" s="269"/>
      <c r="B53" s="270" t="s">
        <v>1059</v>
      </c>
      <c r="C53" s="409"/>
      <c r="D53" s="410"/>
      <c r="E53" s="1266"/>
      <c r="F53" s="1266"/>
      <c r="G53" s="396"/>
    </row>
    <row r="54" spans="1:8" s="42" customFormat="1" outlineLevel="1">
      <c r="A54" s="277"/>
      <c r="B54" s="278" t="s">
        <v>999</v>
      </c>
      <c r="C54" s="411"/>
      <c r="D54" s="412"/>
      <c r="E54" s="1267"/>
      <c r="F54" s="1267"/>
    </row>
    <row r="55" spans="1:8" s="42" customFormat="1" outlineLevel="1">
      <c r="A55" s="266" t="s">
        <v>500</v>
      </c>
      <c r="B55" s="5" t="s">
        <v>389</v>
      </c>
      <c r="C55" s="413" t="s">
        <v>503</v>
      </c>
      <c r="D55" s="414">
        <v>10</v>
      </c>
      <c r="E55" s="400"/>
      <c r="F55" s="1167" t="str">
        <f t="shared" ref="F55:F56" si="7">IF(N(E55),ROUND(E55*D55,2),"")</f>
        <v/>
      </c>
    </row>
    <row r="56" spans="1:8" s="42" customFormat="1" outlineLevel="1">
      <c r="A56" s="266" t="s">
        <v>583</v>
      </c>
      <c r="B56" s="5" t="s">
        <v>390</v>
      </c>
      <c r="C56" s="413" t="s">
        <v>503</v>
      </c>
      <c r="D56" s="414">
        <v>25</v>
      </c>
      <c r="E56" s="400"/>
      <c r="F56" s="1167" t="str">
        <f t="shared" si="7"/>
        <v/>
      </c>
    </row>
    <row r="57" spans="1:8" s="42" customFormat="1" outlineLevel="1">
      <c r="A57" s="344"/>
      <c r="B57" s="6"/>
      <c r="C57" s="257"/>
      <c r="D57" s="258"/>
      <c r="E57" s="1005"/>
      <c r="F57" s="1005"/>
    </row>
    <row r="58" spans="1:8" s="42" customFormat="1" outlineLevel="1">
      <c r="A58" s="313" t="s">
        <v>588</v>
      </c>
      <c r="B58" s="253" t="s">
        <v>1060</v>
      </c>
      <c r="C58" s="417"/>
      <c r="D58" s="255"/>
      <c r="E58" s="1004"/>
      <c r="F58" s="1004"/>
      <c r="G58" s="41"/>
      <c r="H58" s="14"/>
    </row>
    <row r="59" spans="1:8" s="42" customFormat="1" outlineLevel="1">
      <c r="A59" s="345"/>
      <c r="B59" s="26" t="s">
        <v>973</v>
      </c>
      <c r="C59" s="416"/>
      <c r="D59" s="261"/>
      <c r="E59" s="1006"/>
      <c r="F59" s="1006"/>
      <c r="G59" s="41"/>
      <c r="H59" s="14"/>
    </row>
    <row r="60" spans="1:8" s="42" customFormat="1" outlineLevel="1">
      <c r="A60" s="314"/>
      <c r="B60" s="360"/>
      <c r="C60" s="315"/>
      <c r="D60" s="258"/>
      <c r="E60" s="1005"/>
      <c r="F60" s="1005"/>
      <c r="G60" s="41"/>
      <c r="H60" s="14"/>
    </row>
    <row r="61" spans="1:8" s="42" customFormat="1" outlineLevel="1">
      <c r="A61" s="313" t="s">
        <v>501</v>
      </c>
      <c r="B61" s="253" t="s">
        <v>1015</v>
      </c>
      <c r="C61" s="254" t="s">
        <v>486</v>
      </c>
      <c r="D61" s="255">
        <v>1</v>
      </c>
      <c r="E61" s="239"/>
      <c r="F61" s="1004" t="str">
        <f t="shared" ref="F61" si="8">IF(N(E61),ROUND(E61*D61,2),"")</f>
        <v/>
      </c>
      <c r="G61" s="41"/>
      <c r="H61" s="14"/>
    </row>
    <row r="62" spans="1:8" s="42" customFormat="1" outlineLevel="1">
      <c r="A62" s="344"/>
      <c r="B62" s="6" t="s">
        <v>1013</v>
      </c>
      <c r="C62" s="315"/>
      <c r="D62" s="258"/>
      <c r="E62" s="1005"/>
      <c r="F62" s="1005"/>
      <c r="G62" s="41"/>
      <c r="H62" s="14"/>
    </row>
    <row r="63" spans="1:8" s="42" customFormat="1" ht="25.5" outlineLevel="1">
      <c r="A63" s="314"/>
      <c r="B63" s="6" t="s">
        <v>1014</v>
      </c>
      <c r="C63" s="315"/>
      <c r="D63" s="258"/>
      <c r="E63" s="1005"/>
      <c r="F63" s="1005"/>
    </row>
    <row r="64" spans="1:8" outlineLevel="1">
      <c r="A64" s="316"/>
      <c r="B64" s="26" t="s">
        <v>976</v>
      </c>
      <c r="C64" s="260"/>
      <c r="D64" s="261"/>
      <c r="E64" s="1006"/>
      <c r="F64" s="1187"/>
      <c r="G64" s="51"/>
      <c r="H64" s="51"/>
    </row>
    <row r="65" spans="1:8" outlineLevel="1">
      <c r="A65" s="314"/>
      <c r="B65" s="360"/>
      <c r="C65" s="315"/>
      <c r="D65" s="258"/>
      <c r="E65" s="1005"/>
      <c r="F65" s="1005"/>
      <c r="G65" s="51"/>
      <c r="H65" s="51"/>
    </row>
    <row r="66" spans="1:8" s="251" customFormat="1" outlineLevel="1">
      <c r="A66" s="313" t="s">
        <v>494</v>
      </c>
      <c r="B66" s="253" t="s">
        <v>149</v>
      </c>
      <c r="C66" s="254" t="s">
        <v>486</v>
      </c>
      <c r="D66" s="255">
        <v>1</v>
      </c>
      <c r="E66" s="239"/>
      <c r="F66" s="1004" t="str">
        <f t="shared" ref="F66" si="9">IF(N(E66),ROUND(E66*D66,2),"")</f>
        <v/>
      </c>
      <c r="G66" s="1001"/>
    </row>
    <row r="67" spans="1:8" outlineLevel="1">
      <c r="A67" s="344"/>
      <c r="B67" s="6" t="s">
        <v>974</v>
      </c>
      <c r="C67" s="315"/>
      <c r="D67" s="258"/>
      <c r="E67" s="1005"/>
      <c r="F67" s="1005"/>
      <c r="G67" s="51"/>
      <c r="H67" s="51"/>
    </row>
    <row r="68" spans="1:8" ht="25.5" outlineLevel="1">
      <c r="A68" s="314"/>
      <c r="B68" s="6" t="s">
        <v>975</v>
      </c>
      <c r="C68" s="315"/>
      <c r="D68" s="258"/>
      <c r="E68" s="1005"/>
      <c r="F68" s="1005"/>
      <c r="G68" s="51"/>
      <c r="H68" s="51"/>
    </row>
    <row r="69" spans="1:8" outlineLevel="1">
      <c r="A69" s="316"/>
      <c r="B69" s="26" t="s">
        <v>976</v>
      </c>
      <c r="C69" s="260"/>
      <c r="D69" s="261"/>
      <c r="E69" s="1006"/>
      <c r="F69" s="1187"/>
      <c r="G69" s="51"/>
      <c r="H69" s="51"/>
    </row>
    <row r="70" spans="1:8" outlineLevel="1">
      <c r="A70" s="314"/>
      <c r="B70" s="6"/>
      <c r="C70" s="257"/>
      <c r="D70" s="258"/>
      <c r="E70" s="1005"/>
      <c r="F70" s="1186"/>
      <c r="G70" s="50"/>
      <c r="H70" s="51"/>
    </row>
    <row r="71" spans="1:8" s="251" customFormat="1" outlineLevel="1">
      <c r="A71" s="313" t="s">
        <v>897</v>
      </c>
      <c r="B71" s="253" t="s">
        <v>1016</v>
      </c>
      <c r="C71" s="254" t="s">
        <v>486</v>
      </c>
      <c r="D71" s="255">
        <v>3</v>
      </c>
      <c r="E71" s="239"/>
      <c r="F71" s="1004" t="str">
        <f t="shared" ref="F71" si="10">IF(N(E71),ROUND(E71*D71,2),"")</f>
        <v/>
      </c>
      <c r="G71" s="1001"/>
    </row>
    <row r="72" spans="1:8" s="251" customFormat="1" outlineLevel="1">
      <c r="A72" s="344"/>
      <c r="B72" s="6" t="s">
        <v>979</v>
      </c>
      <c r="C72" s="315"/>
      <c r="D72" s="258"/>
      <c r="E72" s="1005"/>
      <c r="F72" s="1005"/>
      <c r="G72" s="1001"/>
    </row>
    <row r="73" spans="1:8" s="251" customFormat="1" ht="25.5" outlineLevel="1">
      <c r="A73" s="344"/>
      <c r="B73" s="6" t="s">
        <v>151</v>
      </c>
      <c r="C73" s="315"/>
      <c r="D73" s="258"/>
      <c r="E73" s="1005"/>
      <c r="F73" s="1005"/>
      <c r="G73" s="1001"/>
    </row>
    <row r="74" spans="1:8" s="251" customFormat="1" outlineLevel="1">
      <c r="A74" s="345"/>
      <c r="B74" s="26" t="s">
        <v>518</v>
      </c>
      <c r="C74" s="260"/>
      <c r="D74" s="261"/>
      <c r="E74" s="1006"/>
      <c r="F74" s="1187"/>
      <c r="G74" s="1001"/>
    </row>
    <row r="75" spans="1:8" outlineLevel="1">
      <c r="A75" s="314"/>
      <c r="B75" s="6"/>
      <c r="C75" s="257"/>
      <c r="D75" s="258"/>
      <c r="E75" s="1005"/>
      <c r="F75" s="1186"/>
      <c r="G75" s="50"/>
      <c r="H75" s="51"/>
    </row>
    <row r="76" spans="1:8" outlineLevel="1">
      <c r="A76" s="313" t="s">
        <v>898</v>
      </c>
      <c r="B76" s="1" t="s">
        <v>1066</v>
      </c>
      <c r="C76" s="254" t="s">
        <v>1063</v>
      </c>
      <c r="D76" s="255">
        <v>13</v>
      </c>
      <c r="E76" s="239"/>
      <c r="F76" s="1004" t="str">
        <f t="shared" ref="F76" si="11">IF(N(E76),ROUND(E76*D76,2),"")</f>
        <v/>
      </c>
      <c r="G76" s="51"/>
      <c r="H76" s="51"/>
    </row>
    <row r="77" spans="1:8" s="42" customFormat="1" ht="25.5" outlineLevel="1">
      <c r="A77" s="344"/>
      <c r="B77" s="6" t="s">
        <v>1068</v>
      </c>
      <c r="C77" s="315"/>
      <c r="D77" s="258"/>
      <c r="E77" s="1005"/>
      <c r="F77" s="1005"/>
    </row>
    <row r="78" spans="1:8" s="42" customFormat="1" outlineLevel="1">
      <c r="A78" s="345"/>
      <c r="B78" s="26" t="s">
        <v>1067</v>
      </c>
      <c r="C78" s="260"/>
      <c r="D78" s="261"/>
      <c r="E78" s="1006"/>
      <c r="F78" s="1187"/>
    </row>
    <row r="79" spans="1:8" s="42" customFormat="1">
      <c r="A79" s="108"/>
      <c r="B79" s="109"/>
      <c r="C79" s="110"/>
      <c r="D79" s="111"/>
      <c r="E79" s="1212"/>
      <c r="F79" s="1213"/>
      <c r="G79" s="41"/>
      <c r="H79" s="41"/>
    </row>
    <row r="80" spans="1:8" s="46" customFormat="1" ht="20.100000000000001" customHeight="1" thickBot="1">
      <c r="A80" s="43"/>
      <c r="B80" s="88" t="s">
        <v>1061</v>
      </c>
      <c r="C80" s="89"/>
      <c r="D80" s="89"/>
      <c r="E80" s="88"/>
      <c r="F80" s="1269">
        <f>SUM(F37:F79)</f>
        <v>0</v>
      </c>
      <c r="G80" s="45"/>
    </row>
    <row r="81" spans="1:8" s="87" customFormat="1">
      <c r="A81" s="100"/>
      <c r="B81" s="101"/>
      <c r="C81" s="159"/>
      <c r="D81" s="73"/>
      <c r="E81" s="1261"/>
      <c r="F81" s="1262"/>
      <c r="G81" s="25"/>
    </row>
    <row r="82" spans="1:8" s="46" customFormat="1" ht="20.100000000000001" customHeight="1">
      <c r="A82" s="104" t="s">
        <v>100</v>
      </c>
      <c r="B82" s="105" t="s">
        <v>1062</v>
      </c>
      <c r="C82" s="160"/>
      <c r="D82" s="161"/>
      <c r="E82" s="1263"/>
      <c r="F82" s="1264"/>
      <c r="G82" s="45"/>
    </row>
    <row r="83" spans="1:8" s="42" customFormat="1" collapsed="1">
      <c r="A83" s="108"/>
      <c r="B83" s="109"/>
      <c r="C83" s="110"/>
      <c r="D83" s="111"/>
      <c r="E83" s="1212"/>
      <c r="F83" s="1213"/>
      <c r="G83" s="41"/>
      <c r="H83" s="41"/>
    </row>
    <row r="84" spans="1:8" s="42" customFormat="1" outlineLevel="1">
      <c r="A84" s="313" t="s">
        <v>490</v>
      </c>
      <c r="B84" s="253" t="s">
        <v>158</v>
      </c>
      <c r="C84" s="417"/>
      <c r="D84" s="255"/>
      <c r="E84" s="1004"/>
      <c r="F84" s="1004"/>
      <c r="G84" s="41"/>
      <c r="H84" s="14"/>
    </row>
    <row r="85" spans="1:8" s="42" customFormat="1" ht="51" outlineLevel="1">
      <c r="A85" s="344"/>
      <c r="B85" s="6" t="s">
        <v>1934</v>
      </c>
      <c r="C85" s="315"/>
      <c r="D85" s="258"/>
      <c r="E85" s="1005"/>
      <c r="F85" s="1005"/>
      <c r="G85" s="41"/>
      <c r="H85" s="14"/>
    </row>
    <row r="86" spans="1:8" s="42" customFormat="1" outlineLevel="1">
      <c r="A86" s="344"/>
      <c r="B86" s="26" t="s">
        <v>156</v>
      </c>
      <c r="C86" s="315"/>
      <c r="D86" s="258"/>
      <c r="E86" s="1005"/>
      <c r="F86" s="1005"/>
      <c r="G86" s="41"/>
      <c r="H86" s="14"/>
    </row>
    <row r="87" spans="1:8" s="42" customFormat="1" outlineLevel="1">
      <c r="A87" s="418" t="s">
        <v>487</v>
      </c>
      <c r="B87" s="7" t="s">
        <v>1797</v>
      </c>
      <c r="C87" s="263" t="s">
        <v>1063</v>
      </c>
      <c r="D87" s="264">
        <v>180</v>
      </c>
      <c r="E87" s="242"/>
      <c r="F87" s="1167" t="str">
        <f t="shared" ref="F87:F88" si="12">IF(N(E87),ROUND(E87*D87,2),"")</f>
        <v/>
      </c>
      <c r="G87" s="41"/>
      <c r="H87" s="14"/>
    </row>
    <row r="88" spans="1:8" s="42" customFormat="1" outlineLevel="1">
      <c r="A88" s="418" t="s">
        <v>488</v>
      </c>
      <c r="B88" s="7" t="s">
        <v>1798</v>
      </c>
      <c r="C88" s="263" t="s">
        <v>1063</v>
      </c>
      <c r="D88" s="264">
        <v>180</v>
      </c>
      <c r="E88" s="242"/>
      <c r="F88" s="1167" t="str">
        <f t="shared" si="12"/>
        <v/>
      </c>
      <c r="G88" s="41"/>
      <c r="H88" s="14"/>
    </row>
    <row r="89" spans="1:8" s="42" customFormat="1" outlineLevel="1">
      <c r="A89" s="344"/>
      <c r="B89" s="6"/>
      <c r="C89" s="257"/>
      <c r="D89" s="258"/>
      <c r="E89" s="1005"/>
      <c r="F89" s="1186"/>
      <c r="G89" s="41"/>
      <c r="H89" s="14"/>
    </row>
    <row r="90" spans="1:8" s="42" customFormat="1" outlineLevel="1">
      <c r="A90" s="313" t="s">
        <v>492</v>
      </c>
      <c r="B90" s="253" t="s">
        <v>160</v>
      </c>
      <c r="C90" s="417"/>
      <c r="D90" s="255"/>
      <c r="E90" s="1004"/>
      <c r="F90" s="1004"/>
      <c r="G90" s="41"/>
      <c r="H90" s="14"/>
    </row>
    <row r="91" spans="1:8" s="42" customFormat="1" ht="38.25" outlineLevel="1">
      <c r="A91" s="344"/>
      <c r="B91" s="6" t="s">
        <v>1252</v>
      </c>
      <c r="C91" s="315"/>
      <c r="D91" s="258"/>
      <c r="E91" s="1005"/>
      <c r="F91" s="1005"/>
      <c r="G91" s="41"/>
      <c r="H91" s="14"/>
    </row>
    <row r="92" spans="1:8" s="42" customFormat="1" outlineLevel="1">
      <c r="A92" s="344"/>
      <c r="B92" s="26" t="s">
        <v>157</v>
      </c>
      <c r="C92" s="315"/>
      <c r="D92" s="258"/>
      <c r="E92" s="1005"/>
      <c r="F92" s="1005"/>
      <c r="G92" s="41"/>
      <c r="H92" s="14"/>
    </row>
    <row r="93" spans="1:8" s="42" customFormat="1" outlineLevel="1">
      <c r="A93" s="418" t="s">
        <v>483</v>
      </c>
      <c r="B93" s="5" t="s">
        <v>1799</v>
      </c>
      <c r="C93" s="263" t="s">
        <v>491</v>
      </c>
      <c r="D93" s="264">
        <v>2</v>
      </c>
      <c r="E93" s="242"/>
      <c r="F93" s="1185" t="str">
        <f t="shared" ref="F93:F94" si="13">IF(N(E93),ROUND(E93*D93,2),"")</f>
        <v/>
      </c>
      <c r="G93" s="41"/>
      <c r="H93" s="14"/>
    </row>
    <row r="94" spans="1:8" s="42" customFormat="1" outlineLevel="1">
      <c r="A94" s="418" t="s">
        <v>484</v>
      </c>
      <c r="B94" s="8" t="s">
        <v>1800</v>
      </c>
      <c r="C94" s="263" t="s">
        <v>491</v>
      </c>
      <c r="D94" s="264">
        <v>2</v>
      </c>
      <c r="E94" s="242"/>
      <c r="F94" s="1167" t="str">
        <f t="shared" si="13"/>
        <v/>
      </c>
    </row>
    <row r="95" spans="1:8" s="42" customFormat="1" outlineLevel="1">
      <c r="A95" s="344"/>
      <c r="B95" s="5"/>
      <c r="C95" s="257"/>
      <c r="D95" s="258"/>
      <c r="E95" s="1005"/>
      <c r="F95" s="1186"/>
    </row>
    <row r="96" spans="1:8" s="42" customFormat="1" outlineLevel="1">
      <c r="A96" s="313" t="s">
        <v>493</v>
      </c>
      <c r="B96" s="253" t="s">
        <v>1259</v>
      </c>
      <c r="C96" s="417"/>
      <c r="D96" s="255"/>
      <c r="E96" s="1004"/>
      <c r="F96" s="1004"/>
    </row>
    <row r="97" spans="1:10" s="42" customFormat="1" ht="25.5" outlineLevel="1">
      <c r="A97" s="344"/>
      <c r="B97" s="6" t="s">
        <v>1260</v>
      </c>
      <c r="C97" s="315"/>
      <c r="D97" s="258"/>
      <c r="E97" s="1005"/>
      <c r="F97" s="1005"/>
      <c r="G97" s="41"/>
      <c r="H97" s="14"/>
    </row>
    <row r="98" spans="1:10" s="42" customFormat="1" outlineLevel="1">
      <c r="A98" s="418" t="s">
        <v>498</v>
      </c>
      <c r="B98" s="4" t="s">
        <v>1256</v>
      </c>
      <c r="C98" s="263" t="s">
        <v>491</v>
      </c>
      <c r="D98" s="264">
        <v>1</v>
      </c>
      <c r="E98" s="242"/>
      <c r="F98" s="1272" t="str">
        <f t="shared" ref="F98:F104" si="14">IF(N(E98),ROUND(E98*D98,2),"")</f>
        <v/>
      </c>
      <c r="G98" s="41"/>
      <c r="H98" s="14"/>
    </row>
    <row r="99" spans="1:10" s="42" customFormat="1" outlineLevel="1">
      <c r="A99" s="418" t="s">
        <v>499</v>
      </c>
      <c r="B99" s="4" t="s">
        <v>1257</v>
      </c>
      <c r="C99" s="263" t="s">
        <v>491</v>
      </c>
      <c r="D99" s="264">
        <v>1</v>
      </c>
      <c r="E99" s="242"/>
      <c r="F99" s="1272" t="str">
        <f t="shared" si="14"/>
        <v/>
      </c>
      <c r="G99" s="41"/>
      <c r="H99" s="14"/>
    </row>
    <row r="100" spans="1:10" s="42" customFormat="1" outlineLevel="1">
      <c r="A100" s="418" t="s">
        <v>582</v>
      </c>
      <c r="B100" s="4" t="s">
        <v>1258</v>
      </c>
      <c r="C100" s="263" t="s">
        <v>1063</v>
      </c>
      <c r="D100" s="264">
        <v>180</v>
      </c>
      <c r="E100" s="242"/>
      <c r="F100" s="1272" t="str">
        <f t="shared" si="14"/>
        <v/>
      </c>
      <c r="G100" s="41"/>
      <c r="H100" s="14"/>
    </row>
    <row r="101" spans="1:10" s="42" customFormat="1" outlineLevel="1">
      <c r="A101" s="418" t="s">
        <v>1473</v>
      </c>
      <c r="B101" s="4" t="s">
        <v>1801</v>
      </c>
      <c r="C101" s="263" t="s">
        <v>491</v>
      </c>
      <c r="D101" s="264">
        <v>1</v>
      </c>
      <c r="E101" s="242"/>
      <c r="F101" s="1272" t="str">
        <f t="shared" si="14"/>
        <v/>
      </c>
      <c r="G101" s="41"/>
      <c r="H101" s="14"/>
    </row>
    <row r="102" spans="1:10" outlineLevel="1">
      <c r="A102" s="418" t="s">
        <v>1474</v>
      </c>
      <c r="B102" s="170" t="s">
        <v>1264</v>
      </c>
      <c r="C102" s="171" t="s">
        <v>1991</v>
      </c>
      <c r="D102" s="264">
        <v>50</v>
      </c>
      <c r="E102" s="242"/>
      <c r="F102" s="1272" t="str">
        <f t="shared" si="14"/>
        <v/>
      </c>
      <c r="G102" s="50"/>
      <c r="H102" s="51"/>
    </row>
    <row r="103" spans="1:10" outlineLevel="1">
      <c r="A103" s="418" t="s">
        <v>1475</v>
      </c>
      <c r="B103" s="170" t="s">
        <v>1265</v>
      </c>
      <c r="C103" s="171" t="s">
        <v>1991</v>
      </c>
      <c r="D103" s="264">
        <v>50</v>
      </c>
      <c r="E103" s="242"/>
      <c r="F103" s="1272" t="str">
        <f t="shared" si="14"/>
        <v/>
      </c>
      <c r="G103" s="50"/>
      <c r="H103" s="51"/>
    </row>
    <row r="104" spans="1:10" ht="13.5" outlineLevel="1" thickBot="1">
      <c r="A104" s="419" t="s">
        <v>1476</v>
      </c>
      <c r="B104" s="172" t="s">
        <v>1266</v>
      </c>
      <c r="C104" s="173" t="s">
        <v>1991</v>
      </c>
      <c r="D104" s="358">
        <v>50</v>
      </c>
      <c r="E104" s="403"/>
      <c r="F104" s="1273" t="str">
        <f t="shared" si="14"/>
        <v/>
      </c>
      <c r="G104" s="50"/>
      <c r="H104" s="51"/>
    </row>
    <row r="105" spans="1:10" s="406" customFormat="1" outlineLevel="1">
      <c r="A105" s="316"/>
      <c r="B105" s="16" t="s">
        <v>1935</v>
      </c>
      <c r="C105" s="17" t="s">
        <v>1936</v>
      </c>
      <c r="D105" s="420">
        <v>1</v>
      </c>
      <c r="E105" s="1274">
        <f>SUM(F98:F104)</f>
        <v>0</v>
      </c>
      <c r="F105" s="1185">
        <f>SUM(F98:F104)</f>
        <v>0</v>
      </c>
      <c r="G105" s="404"/>
      <c r="H105" s="405"/>
    </row>
    <row r="106" spans="1:10" s="42" customFormat="1" outlineLevel="1">
      <c r="A106" s="345"/>
      <c r="B106" s="16"/>
      <c r="C106" s="17"/>
      <c r="D106" s="261"/>
      <c r="E106" s="1006"/>
      <c r="F106" s="1272"/>
      <c r="G106" s="41"/>
      <c r="H106" s="14"/>
    </row>
    <row r="107" spans="1:10" s="42" customFormat="1" ht="51" outlineLevel="1">
      <c r="A107" s="418" t="s">
        <v>901</v>
      </c>
      <c r="B107" s="5" t="s">
        <v>2401</v>
      </c>
      <c r="C107" s="263" t="s">
        <v>1936</v>
      </c>
      <c r="D107" s="264">
        <v>1</v>
      </c>
      <c r="E107" s="242"/>
      <c r="F107" s="1185" t="str">
        <f t="shared" ref="F107" si="15">IF(N(E107),ROUND(E107*D107,2),"")</f>
        <v/>
      </c>
      <c r="G107" s="41"/>
      <c r="H107" s="14"/>
    </row>
    <row r="108" spans="1:10" s="401" customFormat="1">
      <c r="A108" s="317"/>
      <c r="B108" s="5"/>
      <c r="C108" s="415"/>
      <c r="D108" s="414"/>
      <c r="E108" s="1268"/>
      <c r="F108" s="1268"/>
      <c r="G108" s="162"/>
    </row>
    <row r="109" spans="1:10" s="46" customFormat="1" ht="20.100000000000001" customHeight="1" thickBot="1">
      <c r="A109" s="43"/>
      <c r="B109" s="88" t="s">
        <v>383</v>
      </c>
      <c r="C109" s="89"/>
      <c r="D109" s="89"/>
      <c r="E109" s="88"/>
      <c r="F109" s="1269">
        <f>SUM(F107,F105,F93:F94,F87:F88)</f>
        <v>0</v>
      </c>
      <c r="G109" s="45"/>
    </row>
    <row r="110" spans="1:10" s="87" customFormat="1" ht="13.5" thickBot="1">
      <c r="A110" s="100"/>
      <c r="B110" s="101"/>
      <c r="C110" s="159"/>
      <c r="D110" s="73"/>
      <c r="E110" s="1261"/>
      <c r="F110" s="1262"/>
      <c r="G110" s="25"/>
    </row>
    <row r="111" spans="1:10" s="46" customFormat="1" ht="30" customHeight="1" thickBot="1">
      <c r="A111" s="142"/>
      <c r="B111" s="143" t="s">
        <v>1267</v>
      </c>
      <c r="C111" s="144"/>
      <c r="D111" s="144"/>
      <c r="E111" s="163"/>
      <c r="F111" s="1271">
        <f>F109+F80</f>
        <v>0</v>
      </c>
      <c r="G111" s="45"/>
    </row>
    <row r="112" spans="1:10">
      <c r="A112" s="135"/>
      <c r="B112" s="136"/>
      <c r="C112" s="165"/>
      <c r="D112" s="165"/>
      <c r="E112" s="1275"/>
      <c r="F112" s="1276"/>
      <c r="G112" s="50"/>
      <c r="H112" s="50"/>
      <c r="J112" s="46"/>
    </row>
    <row r="113" spans="1:8" s="56" customFormat="1" ht="24.95" customHeight="1">
      <c r="A113" s="52"/>
      <c r="B113" s="53" t="s">
        <v>570</v>
      </c>
      <c r="C113" s="54"/>
      <c r="D113" s="54"/>
      <c r="E113" s="1195"/>
      <c r="F113" s="1195"/>
      <c r="G113" s="55"/>
      <c r="H113" s="55"/>
    </row>
    <row r="114" spans="1:8" s="61" customFormat="1" ht="24.95" customHeight="1">
      <c r="A114" s="166" t="s">
        <v>498</v>
      </c>
      <c r="B114" s="149" t="s">
        <v>1055</v>
      </c>
      <c r="C114" s="59"/>
      <c r="D114" s="60"/>
      <c r="E114" s="1196"/>
      <c r="F114" s="1197">
        <f>F31</f>
        <v>0</v>
      </c>
    </row>
    <row r="115" spans="1:8" s="61" customFormat="1" ht="24.95" customHeight="1">
      <c r="A115" s="166" t="str">
        <f>A33</f>
        <v>3.2.</v>
      </c>
      <c r="B115" s="149" t="str">
        <f>B33</f>
        <v>Izmještanje i zaštita postojećih TK instalacija</v>
      </c>
      <c r="C115" s="59"/>
      <c r="D115" s="60"/>
      <c r="E115" s="1196"/>
      <c r="F115" s="1197">
        <f>F111</f>
        <v>0</v>
      </c>
    </row>
    <row r="116" spans="1:8" s="66" customFormat="1" ht="13.5" thickBot="1">
      <c r="A116" s="167"/>
      <c r="B116" s="63"/>
      <c r="C116" s="64"/>
      <c r="D116" s="65"/>
      <c r="E116" s="1198"/>
      <c r="F116" s="1199"/>
    </row>
    <row r="117" spans="1:8" s="71" customFormat="1" ht="24.95" customHeight="1" thickTop="1" thickBot="1">
      <c r="A117" s="168"/>
      <c r="B117" s="68" t="s">
        <v>1937</v>
      </c>
      <c r="C117" s="69"/>
      <c r="D117" s="70"/>
      <c r="E117" s="1200"/>
      <c r="F117" s="1201">
        <f>SUM(F114:F116)</f>
        <v>0</v>
      </c>
    </row>
    <row r="118" spans="1:8">
      <c r="A118" s="868"/>
      <c r="B118" s="869"/>
      <c r="C118" s="870"/>
      <c r="D118" s="871"/>
      <c r="E118" s="1202"/>
      <c r="F118" s="1202"/>
      <c r="G118" s="50"/>
      <c r="H118" s="50"/>
    </row>
  </sheetData>
  <sheetProtection password="F86A" sheet="1" objects="1" scenarios="1"/>
  <pageMargins left="0.70866141732283472" right="0.70866141732283472" top="0.74803149606299213" bottom="0.39370078740157483" header="0.31496062992125984" footer="0.31496062992125984"/>
  <pageSetup paperSize="9" scale="92" fitToHeight="0" orientation="portrait" r:id="rId1"/>
  <headerFooter>
    <oddHeader>&amp;CDokumentacija za nadmetanje&amp;RStalni granični prijelaz za 
međunarodni promet putnika VITALJINA
&amp;"Arial,Bold"2. OBJEKTI VISOKOGRADNJE</oddHeader>
    <oddFooter>&amp;CList &amp;P od &amp;N</oddFooter>
  </headerFooter>
  <rowBreaks count="2" manualBreakCount="2">
    <brk id="40" max="5" man="1"/>
    <brk id="80" max="5" man="1"/>
  </rowBreaks>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19"/>
  <sheetViews>
    <sheetView showZeros="0" view="pageBreakPreview" topLeftCell="A1348" zoomScale="55" zoomScaleNormal="100" zoomScaleSheetLayoutView="55" workbookViewId="0">
      <selection activeCell="M1392" sqref="M1392"/>
    </sheetView>
  </sheetViews>
  <sheetFormatPr defaultRowHeight="12.75" outlineLevelRow="1"/>
  <cols>
    <col min="1" max="1" width="6.7109375" style="863" customWidth="1"/>
    <col min="2" max="2" width="47.28515625" style="867" customWidth="1"/>
    <col min="3" max="3" width="8.7109375" style="865" customWidth="1"/>
    <col min="4" max="4" width="8.7109375" style="866" customWidth="1"/>
    <col min="5" max="5" width="10.85546875" style="1003" customWidth="1"/>
    <col min="6" max="6" width="15.7109375" style="1003" customWidth="1"/>
    <col min="7" max="7" width="3.140625" style="51" customWidth="1"/>
    <col min="8" max="8" width="6.140625" style="51" customWidth="1"/>
    <col min="9" max="16384" width="9.140625" style="51"/>
  </cols>
  <sheetData>
    <row r="1" spans="1:9" s="75" customFormat="1" ht="26.25" thickBot="1">
      <c r="A1" s="91" t="s">
        <v>514</v>
      </c>
      <c r="B1" s="92" t="s">
        <v>515</v>
      </c>
      <c r="C1" s="156" t="s">
        <v>516</v>
      </c>
      <c r="D1" s="156" t="s">
        <v>517</v>
      </c>
      <c r="E1" s="93" t="s">
        <v>963</v>
      </c>
      <c r="F1" s="93" t="s">
        <v>964</v>
      </c>
      <c r="G1" s="74"/>
      <c r="H1" s="74"/>
      <c r="I1" s="74"/>
    </row>
    <row r="2" spans="1:9" ht="13.5" thickTop="1">
      <c r="A2" s="157"/>
      <c r="B2" s="95"/>
      <c r="C2" s="158"/>
      <c r="D2" s="158"/>
      <c r="E2" s="1153"/>
      <c r="F2" s="1260"/>
      <c r="G2" s="50"/>
      <c r="H2" s="50"/>
      <c r="I2" s="50"/>
    </row>
    <row r="3" spans="1:9" s="56" customFormat="1" ht="23.25" customHeight="1">
      <c r="A3" s="76" t="s">
        <v>901</v>
      </c>
      <c r="B3" s="77" t="s">
        <v>101</v>
      </c>
      <c r="C3" s="78"/>
      <c r="D3" s="78"/>
      <c r="E3" s="1154"/>
      <c r="F3" s="1155"/>
      <c r="G3" s="55"/>
      <c r="H3" s="55"/>
      <c r="I3" s="55"/>
    </row>
    <row r="4" spans="1:9">
      <c r="A4" s="47"/>
      <c r="B4" s="48"/>
      <c r="C4" s="49"/>
      <c r="D4" s="49"/>
      <c r="E4" s="1156"/>
      <c r="F4" s="1157"/>
      <c r="G4" s="50"/>
      <c r="H4" s="50"/>
      <c r="I4" s="50"/>
    </row>
    <row r="5" spans="1:9" s="46" customFormat="1" ht="20.100000000000001" customHeight="1">
      <c r="A5" s="79" t="s">
        <v>500</v>
      </c>
      <c r="B5" s="80" t="s">
        <v>112</v>
      </c>
      <c r="C5" s="81"/>
      <c r="D5" s="82"/>
      <c r="E5" s="1158"/>
      <c r="F5" s="1159"/>
      <c r="G5" s="45"/>
      <c r="H5" s="45"/>
    </row>
    <row r="6" spans="1:9" s="87" customFormat="1">
      <c r="A6" s="100"/>
      <c r="B6" s="101"/>
      <c r="C6" s="159"/>
      <c r="D6" s="73"/>
      <c r="E6" s="1261"/>
      <c r="F6" s="1262"/>
      <c r="G6" s="25"/>
      <c r="H6" s="25"/>
    </row>
    <row r="7" spans="1:9" s="46" customFormat="1" ht="20.100000000000001" customHeight="1">
      <c r="A7" s="104" t="s">
        <v>26</v>
      </c>
      <c r="B7" s="105" t="s">
        <v>1056</v>
      </c>
      <c r="C7" s="160"/>
      <c r="D7" s="161"/>
      <c r="E7" s="1263"/>
      <c r="F7" s="1264"/>
      <c r="G7" s="45"/>
      <c r="H7" s="45"/>
    </row>
    <row r="8" spans="1:9" s="42" customFormat="1" collapsed="1">
      <c r="A8" s="108"/>
      <c r="B8" s="109"/>
      <c r="C8" s="110"/>
      <c r="D8" s="111"/>
      <c r="E8" s="1212"/>
      <c r="F8" s="1213"/>
      <c r="G8" s="13"/>
      <c r="H8" s="41"/>
      <c r="I8" s="41"/>
    </row>
    <row r="9" spans="1:9" s="244" customFormat="1" outlineLevel="1">
      <c r="A9" s="273" t="s">
        <v>490</v>
      </c>
      <c r="B9" s="274" t="s">
        <v>1002</v>
      </c>
      <c r="C9" s="275" t="s">
        <v>585</v>
      </c>
      <c r="D9" s="276">
        <v>30</v>
      </c>
      <c r="E9" s="246"/>
      <c r="F9" s="1277" t="str">
        <f t="shared" ref="F9" si="0">IF(N(E9),ROUND(E9*D9,2),"")</f>
        <v/>
      </c>
    </row>
    <row r="10" spans="1:9" s="244" customFormat="1" outlineLevel="1">
      <c r="A10" s="269"/>
      <c r="B10" s="270" t="s">
        <v>577</v>
      </c>
      <c r="C10" s="271"/>
      <c r="D10" s="272"/>
      <c r="E10" s="1278"/>
      <c r="F10" s="1279"/>
    </row>
    <row r="11" spans="1:9" s="244" customFormat="1" ht="25.5" outlineLevel="1">
      <c r="A11" s="269"/>
      <c r="B11" s="270" t="s">
        <v>1004</v>
      </c>
      <c r="C11" s="271"/>
      <c r="D11" s="272"/>
      <c r="E11" s="1162"/>
      <c r="F11" s="1163"/>
    </row>
    <row r="12" spans="1:9" s="244" customFormat="1" outlineLevel="1">
      <c r="A12" s="277"/>
      <c r="B12" s="278" t="s">
        <v>1005</v>
      </c>
      <c r="C12" s="279"/>
      <c r="D12" s="280"/>
      <c r="E12" s="1164"/>
      <c r="F12" s="1165"/>
    </row>
    <row r="13" spans="1:9" s="244" customFormat="1" outlineLevel="1">
      <c r="A13" s="269"/>
      <c r="B13" s="270"/>
      <c r="C13" s="271"/>
      <c r="D13" s="272"/>
      <c r="E13" s="1162"/>
      <c r="F13" s="1163"/>
    </row>
    <row r="14" spans="1:9" s="42" customFormat="1" outlineLevel="1">
      <c r="A14" s="313" t="s">
        <v>492</v>
      </c>
      <c r="B14" s="253" t="s">
        <v>1057</v>
      </c>
      <c r="C14" s="254"/>
      <c r="D14" s="255"/>
      <c r="E14" s="1004"/>
      <c r="F14" s="1185"/>
    </row>
    <row r="15" spans="1:9" s="42" customFormat="1" outlineLevel="1">
      <c r="A15" s="344"/>
      <c r="B15" s="6" t="s">
        <v>971</v>
      </c>
      <c r="C15" s="315"/>
      <c r="D15" s="258"/>
      <c r="E15" s="1005"/>
      <c r="F15" s="1005"/>
    </row>
    <row r="16" spans="1:9" s="42" customFormat="1" ht="76.5" outlineLevel="1">
      <c r="A16" s="344"/>
      <c r="B16" s="6" t="s">
        <v>1719</v>
      </c>
      <c r="C16" s="315"/>
      <c r="D16" s="258"/>
      <c r="E16" s="1005"/>
      <c r="F16" s="1005"/>
    </row>
    <row r="17" spans="1:6" s="42" customFormat="1" ht="25.5" outlineLevel="1">
      <c r="A17" s="345"/>
      <c r="B17" s="26" t="s">
        <v>965</v>
      </c>
      <c r="C17" s="416"/>
      <c r="D17" s="261"/>
      <c r="E17" s="1006"/>
      <c r="F17" s="1006"/>
    </row>
    <row r="18" spans="1:6" s="42" customFormat="1" outlineLevel="1">
      <c r="A18" s="262" t="s">
        <v>483</v>
      </c>
      <c r="B18" s="5" t="s">
        <v>1569</v>
      </c>
      <c r="C18" s="263" t="s">
        <v>486</v>
      </c>
      <c r="D18" s="264">
        <v>42</v>
      </c>
      <c r="E18" s="242"/>
      <c r="F18" s="1280" t="str">
        <f t="shared" ref="F18" si="1">IF(N(E18),ROUND(E18*D18,2),"")</f>
        <v/>
      </c>
    </row>
    <row r="19" spans="1:6" s="249" customFormat="1" outlineLevel="1">
      <c r="A19" s="311"/>
      <c r="B19" s="312"/>
      <c r="C19" s="437"/>
      <c r="D19" s="258"/>
      <c r="E19" s="1005"/>
      <c r="F19" s="1005"/>
    </row>
    <row r="20" spans="1:6" s="249" customFormat="1" outlineLevel="1">
      <c r="A20" s="273" t="s">
        <v>493</v>
      </c>
      <c r="B20" s="274" t="s">
        <v>1058</v>
      </c>
      <c r="C20" s="438"/>
      <c r="D20" s="255"/>
      <c r="E20" s="1004"/>
      <c r="F20" s="1004"/>
    </row>
    <row r="21" spans="1:6" s="249" customFormat="1" ht="63.75" outlineLevel="1">
      <c r="A21" s="269"/>
      <c r="B21" s="270" t="s">
        <v>2287</v>
      </c>
      <c r="C21" s="437"/>
      <c r="D21" s="258"/>
      <c r="E21" s="1005"/>
      <c r="F21" s="1005"/>
    </row>
    <row r="22" spans="1:6" s="249" customFormat="1" outlineLevel="1">
      <c r="A22" s="277"/>
      <c r="B22" s="278" t="s">
        <v>999</v>
      </c>
      <c r="C22" s="439"/>
      <c r="D22" s="261"/>
      <c r="E22" s="1006"/>
      <c r="F22" s="1006"/>
    </row>
    <row r="23" spans="1:6" s="249" customFormat="1" outlineLevel="1">
      <c r="A23" s="266" t="s">
        <v>498</v>
      </c>
      <c r="B23" s="5" t="s">
        <v>103</v>
      </c>
      <c r="C23" s="440" t="s">
        <v>503</v>
      </c>
      <c r="D23" s="264">
        <v>60</v>
      </c>
      <c r="E23" s="242"/>
      <c r="F23" s="1280" t="str">
        <f t="shared" ref="F23:F26" si="2">IF(N(E23),ROUND(E23*D23,2),"")</f>
        <v/>
      </c>
    </row>
    <row r="24" spans="1:6" s="249" customFormat="1" outlineLevel="1">
      <c r="A24" s="266" t="s">
        <v>499</v>
      </c>
      <c r="B24" s="5" t="s">
        <v>104</v>
      </c>
      <c r="C24" s="440" t="s">
        <v>503</v>
      </c>
      <c r="D24" s="264">
        <v>185</v>
      </c>
      <c r="E24" s="242"/>
      <c r="F24" s="1280" t="str">
        <f t="shared" si="2"/>
        <v/>
      </c>
    </row>
    <row r="25" spans="1:6" s="249" customFormat="1" outlineLevel="1">
      <c r="A25" s="266" t="s">
        <v>582</v>
      </c>
      <c r="B25" s="5" t="s">
        <v>105</v>
      </c>
      <c r="C25" s="440" t="s">
        <v>503</v>
      </c>
      <c r="D25" s="264">
        <v>110</v>
      </c>
      <c r="E25" s="242"/>
      <c r="F25" s="1280" t="str">
        <f t="shared" si="2"/>
        <v/>
      </c>
    </row>
    <row r="26" spans="1:6" s="249" customFormat="1" outlineLevel="1">
      <c r="A26" s="266" t="s">
        <v>1473</v>
      </c>
      <c r="B26" s="5" t="s">
        <v>106</v>
      </c>
      <c r="C26" s="440" t="s">
        <v>503</v>
      </c>
      <c r="D26" s="264">
        <v>250</v>
      </c>
      <c r="E26" s="242"/>
      <c r="F26" s="1280" t="str">
        <f t="shared" si="2"/>
        <v/>
      </c>
    </row>
    <row r="27" spans="1:6" s="42" customFormat="1" outlineLevel="1">
      <c r="A27" s="273"/>
      <c r="B27" s="441"/>
      <c r="C27" s="442"/>
      <c r="D27" s="255"/>
      <c r="E27" s="1005"/>
      <c r="F27" s="1005"/>
    </row>
    <row r="28" spans="1:6" s="42" customFormat="1" outlineLevel="1">
      <c r="A28" s="313" t="s">
        <v>901</v>
      </c>
      <c r="B28" s="253" t="s">
        <v>1060</v>
      </c>
      <c r="C28" s="417"/>
      <c r="D28" s="255"/>
      <c r="E28" s="1004"/>
      <c r="F28" s="1004"/>
    </row>
    <row r="29" spans="1:6" s="42" customFormat="1" outlineLevel="1">
      <c r="A29" s="345"/>
      <c r="B29" s="26" t="s">
        <v>973</v>
      </c>
      <c r="C29" s="416"/>
      <c r="D29" s="261"/>
      <c r="E29" s="1006"/>
      <c r="F29" s="1006"/>
    </row>
    <row r="30" spans="1:6" s="42" customFormat="1" outlineLevel="1">
      <c r="A30" s="313" t="s">
        <v>500</v>
      </c>
      <c r="B30" s="253" t="s">
        <v>1015</v>
      </c>
      <c r="C30" s="254" t="s">
        <v>486</v>
      </c>
      <c r="D30" s="255">
        <v>10</v>
      </c>
      <c r="E30" s="239"/>
      <c r="F30" s="1281" t="str">
        <f t="shared" ref="F30" si="3">IF(N(E30),ROUND(E30*D30,2),"")</f>
        <v/>
      </c>
    </row>
    <row r="31" spans="1:6" s="42" customFormat="1" outlineLevel="1">
      <c r="A31" s="344"/>
      <c r="B31" s="6" t="s">
        <v>1013</v>
      </c>
      <c r="C31" s="315"/>
      <c r="D31" s="258"/>
      <c r="E31" s="1005"/>
      <c r="F31" s="1005"/>
    </row>
    <row r="32" spans="1:6" s="42" customFormat="1" ht="25.5" outlineLevel="1">
      <c r="A32" s="314"/>
      <c r="B32" s="6" t="s">
        <v>1014</v>
      </c>
      <c r="C32" s="315"/>
      <c r="D32" s="258"/>
      <c r="E32" s="1005"/>
      <c r="F32" s="1005"/>
    </row>
    <row r="33" spans="1:6" s="42" customFormat="1" outlineLevel="1">
      <c r="A33" s="316"/>
      <c r="B33" s="26" t="s">
        <v>976</v>
      </c>
      <c r="C33" s="260"/>
      <c r="D33" s="261"/>
      <c r="E33" s="1006"/>
      <c r="F33" s="1187"/>
    </row>
    <row r="34" spans="1:6" s="42" customFormat="1" outlineLevel="1">
      <c r="A34" s="313" t="s">
        <v>583</v>
      </c>
      <c r="B34" s="253" t="s">
        <v>149</v>
      </c>
      <c r="C34" s="254" t="s">
        <v>486</v>
      </c>
      <c r="D34" s="255">
        <v>3</v>
      </c>
      <c r="E34" s="239"/>
      <c r="F34" s="1281" t="str">
        <f t="shared" ref="F34" si="4">IF(N(E34),ROUND(E34*D34,2),"")</f>
        <v/>
      </c>
    </row>
    <row r="35" spans="1:6" s="42" customFormat="1" outlineLevel="1">
      <c r="A35" s="344"/>
      <c r="B35" s="6" t="s">
        <v>974</v>
      </c>
      <c r="C35" s="315"/>
      <c r="D35" s="258"/>
      <c r="E35" s="1005"/>
      <c r="F35" s="1005"/>
    </row>
    <row r="36" spans="1:6" s="42" customFormat="1" ht="25.5" outlineLevel="1">
      <c r="A36" s="314"/>
      <c r="B36" s="6" t="s">
        <v>975</v>
      </c>
      <c r="C36" s="315"/>
      <c r="D36" s="258"/>
      <c r="E36" s="1005"/>
      <c r="F36" s="1005"/>
    </row>
    <row r="37" spans="1:6" s="42" customFormat="1" outlineLevel="1">
      <c r="A37" s="316"/>
      <c r="B37" s="26" t="s">
        <v>976</v>
      </c>
      <c r="C37" s="260"/>
      <c r="D37" s="261"/>
      <c r="E37" s="1006"/>
      <c r="F37" s="1187"/>
    </row>
    <row r="38" spans="1:6" s="42" customFormat="1" outlineLevel="1">
      <c r="A38" s="314"/>
      <c r="B38" s="6"/>
      <c r="C38" s="257"/>
      <c r="D38" s="258"/>
      <c r="E38" s="1005"/>
      <c r="F38" s="1186"/>
    </row>
    <row r="39" spans="1:6" s="42" customFormat="1" outlineLevel="1">
      <c r="A39" s="313" t="s">
        <v>588</v>
      </c>
      <c r="B39" s="253" t="s">
        <v>1016</v>
      </c>
      <c r="C39" s="254" t="s">
        <v>486</v>
      </c>
      <c r="D39" s="255">
        <v>29</v>
      </c>
      <c r="E39" s="239"/>
      <c r="F39" s="1281" t="str">
        <f t="shared" ref="F39" si="5">IF(N(E39),ROUND(E39*D39,2),"")</f>
        <v/>
      </c>
    </row>
    <row r="40" spans="1:6" s="42" customFormat="1" outlineLevel="1">
      <c r="A40" s="344"/>
      <c r="B40" s="6" t="s">
        <v>979</v>
      </c>
      <c r="C40" s="315"/>
      <c r="D40" s="258"/>
      <c r="E40" s="1005"/>
      <c r="F40" s="1005"/>
    </row>
    <row r="41" spans="1:6" s="42" customFormat="1" ht="25.5" outlineLevel="1">
      <c r="A41" s="344"/>
      <c r="B41" s="6" t="s">
        <v>151</v>
      </c>
      <c r="C41" s="315"/>
      <c r="D41" s="258"/>
      <c r="E41" s="1005"/>
      <c r="F41" s="1005"/>
    </row>
    <row r="42" spans="1:6" s="42" customFormat="1" outlineLevel="1">
      <c r="A42" s="345"/>
      <c r="B42" s="26" t="s">
        <v>518</v>
      </c>
      <c r="C42" s="260"/>
      <c r="D42" s="261"/>
      <c r="E42" s="1006"/>
      <c r="F42" s="1187"/>
    </row>
    <row r="43" spans="1:6" s="42" customFormat="1" outlineLevel="1">
      <c r="A43" s="314"/>
      <c r="B43" s="6"/>
      <c r="C43" s="257"/>
      <c r="D43" s="258"/>
      <c r="E43" s="1005"/>
      <c r="F43" s="1186"/>
    </row>
    <row r="44" spans="1:6" s="42" customFormat="1" outlineLevel="1">
      <c r="A44" s="313" t="s">
        <v>494</v>
      </c>
      <c r="B44" s="253" t="s">
        <v>1064</v>
      </c>
      <c r="C44" s="254" t="s">
        <v>1063</v>
      </c>
      <c r="D44" s="255">
        <v>110</v>
      </c>
      <c r="E44" s="239"/>
      <c r="F44" s="1281" t="str">
        <f t="shared" ref="F44" si="6">IF(N(E44),ROUND(E44*D44,2),"")</f>
        <v/>
      </c>
    </row>
    <row r="45" spans="1:6" s="42" customFormat="1" ht="25.5" outlineLevel="1">
      <c r="A45" s="344"/>
      <c r="B45" s="6" t="s">
        <v>1065</v>
      </c>
      <c r="C45" s="315"/>
      <c r="D45" s="258"/>
      <c r="E45" s="1005"/>
      <c r="F45" s="1005"/>
    </row>
    <row r="46" spans="1:6" s="42" customFormat="1" outlineLevel="1">
      <c r="A46" s="345"/>
      <c r="B46" s="26" t="s">
        <v>1069</v>
      </c>
      <c r="C46" s="260"/>
      <c r="D46" s="261"/>
      <c r="E46" s="1006"/>
      <c r="F46" s="1187"/>
    </row>
    <row r="47" spans="1:6" s="42" customFormat="1" outlineLevel="1">
      <c r="A47" s="314"/>
      <c r="B47" s="5"/>
      <c r="C47" s="257"/>
      <c r="D47" s="258"/>
      <c r="E47" s="1005"/>
      <c r="F47" s="1186"/>
    </row>
    <row r="48" spans="1:6" s="42" customFormat="1" outlineLevel="1">
      <c r="A48" s="313" t="s">
        <v>897</v>
      </c>
      <c r="B48" s="1" t="s">
        <v>1066</v>
      </c>
      <c r="C48" s="254" t="s">
        <v>1063</v>
      </c>
      <c r="D48" s="255">
        <v>120</v>
      </c>
      <c r="E48" s="239"/>
      <c r="F48" s="1281" t="str">
        <f t="shared" ref="F48" si="7">IF(N(E48),ROUND(E48*D48,2),"")</f>
        <v/>
      </c>
    </row>
    <row r="49" spans="1:6" s="42" customFormat="1" ht="25.5" outlineLevel="1">
      <c r="A49" s="344"/>
      <c r="B49" s="6" t="s">
        <v>1068</v>
      </c>
      <c r="C49" s="315"/>
      <c r="D49" s="258"/>
      <c r="E49" s="1005"/>
      <c r="F49" s="1005"/>
    </row>
    <row r="50" spans="1:6" s="42" customFormat="1" outlineLevel="1">
      <c r="A50" s="345"/>
      <c r="B50" s="26" t="s">
        <v>1067</v>
      </c>
      <c r="C50" s="260"/>
      <c r="D50" s="261"/>
      <c r="E50" s="1006"/>
      <c r="F50" s="1187"/>
    </row>
    <row r="51" spans="1:6" s="42" customFormat="1" outlineLevel="1">
      <c r="A51" s="314"/>
      <c r="B51" s="5"/>
      <c r="C51" s="257"/>
      <c r="D51" s="258"/>
      <c r="E51" s="1005"/>
      <c r="F51" s="1186"/>
    </row>
    <row r="52" spans="1:6" s="42" customFormat="1" outlineLevel="1">
      <c r="A52" s="313" t="s">
        <v>898</v>
      </c>
      <c r="B52" s="253" t="s">
        <v>391</v>
      </c>
      <c r="C52" s="254"/>
      <c r="D52" s="255"/>
      <c r="E52" s="1004"/>
      <c r="F52" s="1004"/>
    </row>
    <row r="53" spans="1:6" s="42" customFormat="1" ht="89.25" outlineLevel="1">
      <c r="A53" s="344"/>
      <c r="B53" s="6" t="s">
        <v>1939</v>
      </c>
      <c r="C53" s="315"/>
      <c r="D53" s="258"/>
      <c r="E53" s="1005"/>
      <c r="F53" s="1005"/>
    </row>
    <row r="54" spans="1:6" s="42" customFormat="1" outlineLevel="1">
      <c r="A54" s="345"/>
      <c r="B54" s="26" t="s">
        <v>392</v>
      </c>
      <c r="C54" s="416"/>
      <c r="D54" s="261"/>
      <c r="E54" s="1006"/>
      <c r="F54" s="1006"/>
    </row>
    <row r="55" spans="1:6" s="42" customFormat="1" outlineLevel="1">
      <c r="A55" s="262" t="s">
        <v>966</v>
      </c>
      <c r="B55" s="5" t="s">
        <v>111</v>
      </c>
      <c r="C55" s="18" t="s">
        <v>491</v>
      </c>
      <c r="D55" s="264">
        <v>1</v>
      </c>
      <c r="E55" s="242"/>
      <c r="F55" s="1281" t="str">
        <f t="shared" ref="F55:F57" si="8">IF(N(E55),ROUND(E55*D55,2),"")</f>
        <v/>
      </c>
    </row>
    <row r="56" spans="1:6" s="42" customFormat="1" outlineLevel="1">
      <c r="A56" s="262" t="s">
        <v>967</v>
      </c>
      <c r="B56" s="5" t="s">
        <v>1940</v>
      </c>
      <c r="C56" s="18" t="s">
        <v>491</v>
      </c>
      <c r="D56" s="264">
        <v>4</v>
      </c>
      <c r="E56" s="242"/>
      <c r="F56" s="1281" t="str">
        <f t="shared" si="8"/>
        <v/>
      </c>
    </row>
    <row r="57" spans="1:6" s="42" customFormat="1" outlineLevel="1">
      <c r="A57" s="262" t="s">
        <v>870</v>
      </c>
      <c r="B57" s="5" t="s">
        <v>1941</v>
      </c>
      <c r="C57" s="18" t="s">
        <v>491</v>
      </c>
      <c r="D57" s="264">
        <v>4</v>
      </c>
      <c r="E57" s="242"/>
      <c r="F57" s="1282" t="str">
        <f t="shared" si="8"/>
        <v/>
      </c>
    </row>
    <row r="58" spans="1:6" s="249" customFormat="1" outlineLevel="1">
      <c r="A58" s="311"/>
      <c r="B58" s="312"/>
      <c r="C58" s="437"/>
      <c r="D58" s="258"/>
      <c r="E58" s="1005"/>
      <c r="F58" s="1005"/>
    </row>
    <row r="59" spans="1:6" s="251" customFormat="1" outlineLevel="1">
      <c r="A59" s="273" t="s">
        <v>899</v>
      </c>
      <c r="B59" s="274" t="s">
        <v>1570</v>
      </c>
      <c r="C59" s="325" t="s">
        <v>486</v>
      </c>
      <c r="D59" s="28">
        <v>1.2</v>
      </c>
      <c r="E59" s="982"/>
      <c r="F59" s="1283" t="str">
        <f t="shared" ref="F59" si="9">IF(N(E59),ROUND(E59*D59,2),"")</f>
        <v/>
      </c>
    </row>
    <row r="60" spans="1:6" s="251" customFormat="1" outlineLevel="1">
      <c r="A60" s="269"/>
      <c r="B60" s="270" t="s">
        <v>988</v>
      </c>
      <c r="C60" s="443"/>
      <c r="D60" s="29"/>
      <c r="E60" s="1163"/>
      <c r="F60" s="1163"/>
    </row>
    <row r="61" spans="1:6" s="251" customFormat="1" ht="63.75" outlineLevel="1">
      <c r="A61" s="269"/>
      <c r="B61" s="270" t="s">
        <v>998</v>
      </c>
      <c r="C61" s="443"/>
      <c r="D61" s="30"/>
      <c r="E61" s="1163"/>
      <c r="F61" s="1220"/>
    </row>
    <row r="62" spans="1:6" s="251" customFormat="1" outlineLevel="1">
      <c r="A62" s="277"/>
      <c r="B62" s="278" t="s">
        <v>989</v>
      </c>
      <c r="C62" s="279"/>
      <c r="D62" s="346"/>
      <c r="E62" s="1165"/>
      <c r="F62" s="1165"/>
    </row>
    <row r="63" spans="1:6" s="251" customFormat="1" outlineLevel="1">
      <c r="A63" s="269"/>
      <c r="B63" s="270"/>
      <c r="C63" s="29"/>
      <c r="D63" s="30"/>
      <c r="E63" s="1163"/>
      <c r="F63" s="1220"/>
    </row>
    <row r="64" spans="1:6" s="249" customFormat="1" outlineLevel="1">
      <c r="A64" s="273" t="s">
        <v>909</v>
      </c>
      <c r="B64" s="274" t="s">
        <v>993</v>
      </c>
      <c r="C64" s="275" t="s">
        <v>994</v>
      </c>
      <c r="D64" s="255">
        <v>170</v>
      </c>
      <c r="E64" s="239"/>
      <c r="F64" s="1277" t="str">
        <f t="shared" ref="F64" si="10">IF(N(E64),ROUND(E64*D64,2),"")</f>
        <v/>
      </c>
    </row>
    <row r="65" spans="1:9" s="249" customFormat="1" outlineLevel="1">
      <c r="A65" s="269"/>
      <c r="B65" s="270" t="s">
        <v>995</v>
      </c>
      <c r="C65" s="271"/>
      <c r="D65" s="258"/>
      <c r="E65" s="1005"/>
      <c r="F65" s="1005"/>
    </row>
    <row r="66" spans="1:9" s="249" customFormat="1" ht="38.25" outlineLevel="1">
      <c r="A66" s="269"/>
      <c r="B66" s="270" t="s">
        <v>996</v>
      </c>
      <c r="C66" s="271"/>
      <c r="D66" s="258"/>
      <c r="E66" s="1005"/>
      <c r="F66" s="1163"/>
    </row>
    <row r="67" spans="1:9" s="249" customFormat="1" outlineLevel="1">
      <c r="A67" s="277"/>
      <c r="B67" s="278" t="s">
        <v>997</v>
      </c>
      <c r="C67" s="279"/>
      <c r="D67" s="261"/>
      <c r="E67" s="1006"/>
      <c r="F67" s="1165"/>
    </row>
    <row r="68" spans="1:9" s="42" customFormat="1" ht="13.5" thickBot="1">
      <c r="A68" s="37"/>
      <c r="B68" s="38"/>
      <c r="C68" s="39"/>
      <c r="D68" s="40"/>
      <c r="E68" s="1176"/>
      <c r="F68" s="1177"/>
      <c r="G68" s="13"/>
      <c r="H68" s="41"/>
      <c r="I68" s="41"/>
    </row>
    <row r="69" spans="1:9" s="46" customFormat="1" ht="20.100000000000001" customHeight="1" thickBot="1">
      <c r="A69" s="43"/>
      <c r="B69" s="88" t="s">
        <v>1061</v>
      </c>
      <c r="C69" s="89"/>
      <c r="D69" s="89"/>
      <c r="E69" s="88"/>
      <c r="F69" s="1284">
        <f>SUM(F9:F68)</f>
        <v>0</v>
      </c>
      <c r="G69" s="45"/>
      <c r="H69" s="45"/>
    </row>
    <row r="70" spans="1:9" s="87" customFormat="1">
      <c r="A70" s="100"/>
      <c r="B70" s="101"/>
      <c r="C70" s="159"/>
      <c r="D70" s="73"/>
      <c r="E70" s="1261"/>
      <c r="F70" s="1262"/>
      <c r="G70" s="25"/>
      <c r="H70" s="25"/>
    </row>
    <row r="71" spans="1:9" s="46" customFormat="1" ht="20.100000000000001" customHeight="1">
      <c r="A71" s="104" t="s">
        <v>27</v>
      </c>
      <c r="B71" s="105" t="s">
        <v>1062</v>
      </c>
      <c r="C71" s="160"/>
      <c r="D71" s="161"/>
      <c r="E71" s="1263"/>
      <c r="F71" s="1264"/>
      <c r="G71" s="45"/>
      <c r="H71" s="45"/>
    </row>
    <row r="72" spans="1:9" s="42" customFormat="1" collapsed="1">
      <c r="A72" s="108"/>
      <c r="B72" s="109"/>
      <c r="C72" s="110"/>
      <c r="D72" s="111"/>
      <c r="E72" s="1212"/>
      <c r="F72" s="1213"/>
      <c r="G72" s="13"/>
      <c r="H72" s="41"/>
      <c r="I72" s="41"/>
    </row>
    <row r="73" spans="1:9" s="42" customFormat="1" ht="102" outlineLevel="1">
      <c r="A73" s="262" t="s">
        <v>490</v>
      </c>
      <c r="B73" s="444" t="s">
        <v>2124</v>
      </c>
      <c r="C73" s="445"/>
      <c r="D73" s="446"/>
      <c r="E73" s="1184"/>
      <c r="F73" s="1184"/>
    </row>
    <row r="74" spans="1:9" s="42" customFormat="1" outlineLevel="1">
      <c r="A74" s="447"/>
      <c r="B74" s="448" t="s">
        <v>1942</v>
      </c>
      <c r="C74" s="449"/>
      <c r="D74" s="450"/>
      <c r="E74" s="1184"/>
      <c r="F74" s="1272"/>
    </row>
    <row r="75" spans="1:9" s="42" customFormat="1" ht="51" outlineLevel="1">
      <c r="A75" s="447" t="s">
        <v>487</v>
      </c>
      <c r="B75" s="451" t="s">
        <v>1571</v>
      </c>
      <c r="C75" s="445" t="s">
        <v>491</v>
      </c>
      <c r="D75" s="452">
        <v>1</v>
      </c>
      <c r="E75" s="242"/>
      <c r="F75" s="1272" t="str">
        <f t="shared" ref="F75" si="11">IF(N(E75),ROUND(E75*D75,2),"")</f>
        <v/>
      </c>
    </row>
    <row r="76" spans="1:9" s="42" customFormat="1" outlineLevel="1">
      <c r="A76" s="447"/>
      <c r="B76" s="448" t="s">
        <v>1943</v>
      </c>
      <c r="C76" s="445"/>
      <c r="D76" s="452"/>
      <c r="E76" s="1184"/>
      <c r="F76" s="1272"/>
    </row>
    <row r="77" spans="1:9" s="42" customFormat="1" ht="38.25" outlineLevel="1">
      <c r="A77" s="447" t="s">
        <v>488</v>
      </c>
      <c r="B77" s="291" t="s">
        <v>2126</v>
      </c>
      <c r="C77" s="445" t="s">
        <v>491</v>
      </c>
      <c r="D77" s="452">
        <v>2</v>
      </c>
      <c r="E77" s="242"/>
      <c r="F77" s="1272" t="str">
        <f t="shared" ref="F77:F79" si="12">IF(N(E77),ROUND(E77*D77,2),"")</f>
        <v/>
      </c>
    </row>
    <row r="78" spans="1:9" s="42" customFormat="1" ht="25.5" outlineLevel="1">
      <c r="A78" s="447" t="s">
        <v>968</v>
      </c>
      <c r="B78" s="291" t="s">
        <v>2127</v>
      </c>
      <c r="C78" s="445" t="s">
        <v>491</v>
      </c>
      <c r="D78" s="452">
        <v>3</v>
      </c>
      <c r="E78" s="242"/>
      <c r="F78" s="1272" t="str">
        <f t="shared" si="12"/>
        <v/>
      </c>
    </row>
    <row r="79" spans="1:9" s="42" customFormat="1" ht="38.25" outlineLevel="1">
      <c r="A79" s="447" t="s">
        <v>969</v>
      </c>
      <c r="B79" s="291" t="s">
        <v>2125</v>
      </c>
      <c r="C79" s="445" t="s">
        <v>491</v>
      </c>
      <c r="D79" s="452">
        <v>3</v>
      </c>
      <c r="E79" s="242"/>
      <c r="F79" s="1272" t="str">
        <f t="shared" si="12"/>
        <v/>
      </c>
    </row>
    <row r="80" spans="1:9" s="42" customFormat="1" outlineLevel="1">
      <c r="A80" s="447"/>
      <c r="B80" s="448" t="s">
        <v>1944</v>
      </c>
      <c r="C80" s="445"/>
      <c r="D80" s="452"/>
      <c r="E80" s="1184"/>
      <c r="F80" s="1272"/>
    </row>
    <row r="81" spans="1:6" s="42" customFormat="1" outlineLevel="1">
      <c r="A81" s="447" t="s">
        <v>970</v>
      </c>
      <c r="B81" s="291" t="s">
        <v>1945</v>
      </c>
      <c r="C81" s="445" t="s">
        <v>491</v>
      </c>
      <c r="D81" s="452">
        <v>1</v>
      </c>
      <c r="E81" s="242"/>
      <c r="F81" s="1272" t="str">
        <f t="shared" ref="F81:F89" si="13">IF(N(E81),ROUND(E81*D81,2),"")</f>
        <v/>
      </c>
    </row>
    <row r="82" spans="1:6" s="42" customFormat="1" ht="25.5" outlineLevel="1">
      <c r="A82" s="447" t="s">
        <v>1269</v>
      </c>
      <c r="B82" s="291" t="s">
        <v>1946</v>
      </c>
      <c r="C82" s="445" t="s">
        <v>491</v>
      </c>
      <c r="D82" s="452">
        <v>4</v>
      </c>
      <c r="E82" s="242"/>
      <c r="F82" s="1272" t="str">
        <f t="shared" si="13"/>
        <v/>
      </c>
    </row>
    <row r="83" spans="1:6" s="42" customFormat="1" ht="25.5" outlineLevel="1">
      <c r="A83" s="447" t="s">
        <v>1446</v>
      </c>
      <c r="B83" s="291" t="s">
        <v>2132</v>
      </c>
      <c r="C83" s="445" t="s">
        <v>491</v>
      </c>
      <c r="D83" s="452">
        <v>10</v>
      </c>
      <c r="E83" s="242"/>
      <c r="F83" s="1272" t="str">
        <f t="shared" si="13"/>
        <v/>
      </c>
    </row>
    <row r="84" spans="1:6" s="42" customFormat="1" ht="25.5" outlineLevel="1">
      <c r="A84" s="447" t="s">
        <v>1454</v>
      </c>
      <c r="B84" s="291" t="s">
        <v>2131</v>
      </c>
      <c r="C84" s="445" t="s">
        <v>491</v>
      </c>
      <c r="D84" s="452">
        <v>5</v>
      </c>
      <c r="E84" s="242"/>
      <c r="F84" s="1272" t="str">
        <f t="shared" si="13"/>
        <v/>
      </c>
    </row>
    <row r="85" spans="1:6" s="42" customFormat="1" ht="25.5" outlineLevel="1">
      <c r="A85" s="447" t="s">
        <v>604</v>
      </c>
      <c r="B85" s="291" t="s">
        <v>2130</v>
      </c>
      <c r="C85" s="445" t="s">
        <v>491</v>
      </c>
      <c r="D85" s="452">
        <v>1</v>
      </c>
      <c r="E85" s="242"/>
      <c r="F85" s="1272" t="str">
        <f t="shared" si="13"/>
        <v/>
      </c>
    </row>
    <row r="86" spans="1:6" s="42" customFormat="1" ht="25.5" outlineLevel="1">
      <c r="A86" s="447" t="s">
        <v>215</v>
      </c>
      <c r="B86" s="291" t="s">
        <v>2128</v>
      </c>
      <c r="C86" s="445" t="s">
        <v>491</v>
      </c>
      <c r="D86" s="452">
        <v>1</v>
      </c>
      <c r="E86" s="242"/>
      <c r="F86" s="1272" t="str">
        <f t="shared" si="13"/>
        <v/>
      </c>
    </row>
    <row r="87" spans="1:6" s="42" customFormat="1" ht="25.5" outlineLevel="1">
      <c r="A87" s="447" t="s">
        <v>216</v>
      </c>
      <c r="B87" s="291" t="s">
        <v>2129</v>
      </c>
      <c r="C87" s="445" t="s">
        <v>491</v>
      </c>
      <c r="D87" s="452">
        <v>3</v>
      </c>
      <c r="E87" s="242"/>
      <c r="F87" s="1272" t="str">
        <f t="shared" si="13"/>
        <v/>
      </c>
    </row>
    <row r="88" spans="1:6" s="42" customFormat="1" ht="25.5" outlineLevel="1">
      <c r="A88" s="447" t="s">
        <v>217</v>
      </c>
      <c r="B88" s="291" t="s">
        <v>1947</v>
      </c>
      <c r="C88" s="445" t="s">
        <v>257</v>
      </c>
      <c r="D88" s="452">
        <v>1</v>
      </c>
      <c r="E88" s="242"/>
      <c r="F88" s="1272" t="str">
        <f t="shared" si="13"/>
        <v/>
      </c>
    </row>
    <row r="89" spans="1:6" s="42" customFormat="1" ht="39" outlineLevel="1" thickBot="1">
      <c r="A89" s="454" t="s">
        <v>218</v>
      </c>
      <c r="B89" s="281" t="s">
        <v>1948</v>
      </c>
      <c r="C89" s="455" t="s">
        <v>257</v>
      </c>
      <c r="D89" s="452">
        <v>1</v>
      </c>
      <c r="E89" s="403"/>
      <c r="F89" s="1273" t="str">
        <f t="shared" si="13"/>
        <v/>
      </c>
    </row>
    <row r="90" spans="1:6" s="42" customFormat="1" outlineLevel="1">
      <c r="A90" s="456"/>
      <c r="B90" s="457" t="s">
        <v>213</v>
      </c>
      <c r="C90" s="458" t="s">
        <v>159</v>
      </c>
      <c r="D90" s="459">
        <v>1</v>
      </c>
      <c r="E90" s="1006"/>
      <c r="F90" s="1285">
        <f>SUM(F75:F89)*D90</f>
        <v>0</v>
      </c>
    </row>
    <row r="91" spans="1:6" s="42" customFormat="1" outlineLevel="1">
      <c r="A91" s="460"/>
      <c r="B91" s="461"/>
      <c r="C91" s="462"/>
      <c r="D91" s="463"/>
      <c r="E91" s="1005"/>
      <c r="F91" s="1005"/>
    </row>
    <row r="92" spans="1:6" s="42" customFormat="1" outlineLevel="1">
      <c r="A92" s="313" t="s">
        <v>492</v>
      </c>
      <c r="B92" s="253" t="s">
        <v>214</v>
      </c>
      <c r="C92" s="417"/>
      <c r="D92" s="255"/>
      <c r="E92" s="1004"/>
      <c r="F92" s="1004"/>
    </row>
    <row r="93" spans="1:6" s="42" customFormat="1" ht="102" outlineLevel="1">
      <c r="A93" s="344"/>
      <c r="B93" s="464" t="s">
        <v>1949</v>
      </c>
      <c r="C93" s="315"/>
      <c r="D93" s="258"/>
      <c r="E93" s="1005"/>
      <c r="F93" s="1005"/>
    </row>
    <row r="94" spans="1:6" s="42" customFormat="1" outlineLevel="1">
      <c r="A94" s="447"/>
      <c r="B94" s="448" t="s">
        <v>1942</v>
      </c>
      <c r="C94" s="445"/>
      <c r="D94" s="452"/>
      <c r="E94" s="1184"/>
      <c r="F94" s="1272"/>
    </row>
    <row r="95" spans="1:6" s="42" customFormat="1" ht="38.25" outlineLevel="1">
      <c r="A95" s="447" t="s">
        <v>483</v>
      </c>
      <c r="B95" s="291" t="s">
        <v>1572</v>
      </c>
      <c r="C95" s="445" t="s">
        <v>491</v>
      </c>
      <c r="D95" s="452">
        <v>1</v>
      </c>
      <c r="E95" s="421"/>
      <c r="F95" s="1286" t="str">
        <f t="shared" ref="F95:F99" si="14">IF(N(E95),ROUND(E95*D95,2),"")</f>
        <v/>
      </c>
    </row>
    <row r="96" spans="1:6" s="42" customFormat="1" ht="25.5" outlineLevel="1">
      <c r="A96" s="447" t="s">
        <v>484</v>
      </c>
      <c r="B96" s="291" t="s">
        <v>1573</v>
      </c>
      <c r="C96" s="445" t="s">
        <v>491</v>
      </c>
      <c r="D96" s="452">
        <v>1</v>
      </c>
      <c r="E96" s="421"/>
      <c r="F96" s="1286" t="str">
        <f t="shared" si="14"/>
        <v/>
      </c>
    </row>
    <row r="97" spans="1:6" s="42" customFormat="1" outlineLevel="1">
      <c r="A97" s="447" t="s">
        <v>575</v>
      </c>
      <c r="B97" s="291" t="s">
        <v>1950</v>
      </c>
      <c r="C97" s="445" t="s">
        <v>491</v>
      </c>
      <c r="D97" s="452">
        <v>1</v>
      </c>
      <c r="E97" s="421"/>
      <c r="F97" s="1286" t="str">
        <f t="shared" si="14"/>
        <v/>
      </c>
    </row>
    <row r="98" spans="1:6" s="42" customFormat="1" outlineLevel="1">
      <c r="A98" s="447" t="s">
        <v>1074</v>
      </c>
      <c r="B98" s="291" t="s">
        <v>1951</v>
      </c>
      <c r="C98" s="445" t="s">
        <v>491</v>
      </c>
      <c r="D98" s="452">
        <v>1</v>
      </c>
      <c r="E98" s="421"/>
      <c r="F98" s="1286" t="str">
        <f t="shared" si="14"/>
        <v/>
      </c>
    </row>
    <row r="99" spans="1:6" s="42" customFormat="1" outlineLevel="1">
      <c r="A99" s="447" t="s">
        <v>1075</v>
      </c>
      <c r="B99" s="291" t="s">
        <v>1952</v>
      </c>
      <c r="C99" s="445" t="s">
        <v>491</v>
      </c>
      <c r="D99" s="452">
        <v>1</v>
      </c>
      <c r="E99" s="421"/>
      <c r="F99" s="1286" t="str">
        <f t="shared" si="14"/>
        <v/>
      </c>
    </row>
    <row r="100" spans="1:6" s="42" customFormat="1" outlineLevel="1">
      <c r="A100" s="447"/>
      <c r="B100" s="465" t="s">
        <v>1943</v>
      </c>
      <c r="C100" s="445"/>
      <c r="D100" s="452"/>
      <c r="E100" s="1286"/>
      <c r="F100" s="1286"/>
    </row>
    <row r="101" spans="1:6" s="42" customFormat="1" ht="38.25" outlineLevel="1">
      <c r="A101" s="447" t="s">
        <v>1076</v>
      </c>
      <c r="B101" s="291" t="s">
        <v>1574</v>
      </c>
      <c r="C101" s="445" t="s">
        <v>491</v>
      </c>
      <c r="D101" s="452">
        <v>2</v>
      </c>
      <c r="E101" s="421"/>
      <c r="F101" s="1286" t="str">
        <f t="shared" ref="F101:F111" si="15">IF(N(E101),ROUND(E101*D101,2),"")</f>
        <v/>
      </c>
    </row>
    <row r="102" spans="1:6" s="42" customFormat="1" ht="25.5" outlineLevel="1">
      <c r="A102" s="447" t="s">
        <v>125</v>
      </c>
      <c r="B102" s="291" t="s">
        <v>1575</v>
      </c>
      <c r="C102" s="445" t="s">
        <v>491</v>
      </c>
      <c r="D102" s="452">
        <v>2</v>
      </c>
      <c r="E102" s="421"/>
      <c r="F102" s="1286" t="str">
        <f t="shared" si="15"/>
        <v/>
      </c>
    </row>
    <row r="103" spans="1:6" s="42" customFormat="1" ht="38.25" outlineLevel="1">
      <c r="A103" s="447" t="s">
        <v>126</v>
      </c>
      <c r="B103" s="291" t="s">
        <v>1576</v>
      </c>
      <c r="C103" s="445" t="s">
        <v>491</v>
      </c>
      <c r="D103" s="452">
        <v>1</v>
      </c>
      <c r="E103" s="421"/>
      <c r="F103" s="1286" t="str">
        <f t="shared" si="15"/>
        <v/>
      </c>
    </row>
    <row r="104" spans="1:6" s="42" customFormat="1" ht="25.5" outlineLevel="1">
      <c r="A104" s="447" t="s">
        <v>127</v>
      </c>
      <c r="B104" s="291" t="s">
        <v>1481</v>
      </c>
      <c r="C104" s="445" t="s">
        <v>491</v>
      </c>
      <c r="D104" s="452">
        <v>1</v>
      </c>
      <c r="E104" s="421"/>
      <c r="F104" s="1286" t="str">
        <f t="shared" si="15"/>
        <v/>
      </c>
    </row>
    <row r="105" spans="1:6" s="42" customFormat="1" ht="38.25" outlineLevel="1">
      <c r="A105" s="447" t="s">
        <v>128</v>
      </c>
      <c r="B105" s="291" t="s">
        <v>1577</v>
      </c>
      <c r="C105" s="445" t="s">
        <v>491</v>
      </c>
      <c r="D105" s="452">
        <v>2</v>
      </c>
      <c r="E105" s="421"/>
      <c r="F105" s="1286" t="str">
        <f t="shared" si="15"/>
        <v/>
      </c>
    </row>
    <row r="106" spans="1:6" s="42" customFormat="1" ht="25.5" outlineLevel="1">
      <c r="A106" s="447" t="s">
        <v>129</v>
      </c>
      <c r="B106" s="291" t="s">
        <v>1578</v>
      </c>
      <c r="C106" s="445" t="s">
        <v>491</v>
      </c>
      <c r="D106" s="452">
        <v>6</v>
      </c>
      <c r="E106" s="421"/>
      <c r="F106" s="1286" t="str">
        <f t="shared" si="15"/>
        <v/>
      </c>
    </row>
    <row r="107" spans="1:6" s="42" customFormat="1" ht="25.5" outlineLevel="1">
      <c r="A107" s="447" t="s">
        <v>130</v>
      </c>
      <c r="B107" s="291" t="s">
        <v>1482</v>
      </c>
      <c r="C107" s="445" t="s">
        <v>491</v>
      </c>
      <c r="D107" s="452">
        <v>3</v>
      </c>
      <c r="E107" s="421"/>
      <c r="F107" s="1286" t="str">
        <f t="shared" si="15"/>
        <v/>
      </c>
    </row>
    <row r="108" spans="1:6" s="42" customFormat="1" ht="25.5" outlineLevel="1">
      <c r="A108" s="447" t="s">
        <v>131</v>
      </c>
      <c r="B108" s="291" t="s">
        <v>1580</v>
      </c>
      <c r="C108" s="445" t="s">
        <v>491</v>
      </c>
      <c r="D108" s="452">
        <v>3</v>
      </c>
      <c r="E108" s="421"/>
      <c r="F108" s="1286" t="str">
        <f t="shared" si="15"/>
        <v/>
      </c>
    </row>
    <row r="109" spans="1:6" s="42" customFormat="1" ht="25.5" outlineLevel="1">
      <c r="A109" s="447" t="s">
        <v>132</v>
      </c>
      <c r="B109" s="291" t="s">
        <v>1579</v>
      </c>
      <c r="C109" s="445" t="s">
        <v>491</v>
      </c>
      <c r="D109" s="452">
        <v>3</v>
      </c>
      <c r="E109" s="421"/>
      <c r="F109" s="1286" t="str">
        <f t="shared" si="15"/>
        <v/>
      </c>
    </row>
    <row r="110" spans="1:6" s="42" customFormat="1" ht="38.25" outlineLevel="1">
      <c r="A110" s="447" t="s">
        <v>133</v>
      </c>
      <c r="B110" s="291" t="s">
        <v>1581</v>
      </c>
      <c r="C110" s="445" t="s">
        <v>491</v>
      </c>
      <c r="D110" s="452">
        <v>1</v>
      </c>
      <c r="E110" s="421"/>
      <c r="F110" s="1286" t="str">
        <f t="shared" si="15"/>
        <v/>
      </c>
    </row>
    <row r="111" spans="1:6" s="42" customFormat="1" ht="26.25" outlineLevel="1" thickBot="1">
      <c r="A111" s="447" t="s">
        <v>134</v>
      </c>
      <c r="B111" s="466" t="s">
        <v>1483</v>
      </c>
      <c r="C111" s="467" t="s">
        <v>159</v>
      </c>
      <c r="D111" s="452">
        <v>1</v>
      </c>
      <c r="E111" s="422"/>
      <c r="F111" s="1287" t="str">
        <f t="shared" si="15"/>
        <v/>
      </c>
    </row>
    <row r="112" spans="1:6" s="42" customFormat="1" outlineLevel="1">
      <c r="A112" s="456"/>
      <c r="B112" s="457" t="s">
        <v>137</v>
      </c>
      <c r="C112" s="458" t="s">
        <v>159</v>
      </c>
      <c r="D112" s="459">
        <v>1</v>
      </c>
      <c r="E112" s="1006"/>
      <c r="F112" s="1285">
        <f>SUM(F95:F111)*D112</f>
        <v>0</v>
      </c>
    </row>
    <row r="113" spans="1:6" s="42" customFormat="1" outlineLevel="1">
      <c r="A113" s="418"/>
      <c r="B113" s="469"/>
      <c r="C113" s="445"/>
      <c r="D113" s="452"/>
      <c r="E113" s="1184"/>
      <c r="F113" s="1272"/>
    </row>
    <row r="114" spans="1:6" s="42" customFormat="1" outlineLevel="1">
      <c r="A114" s="313" t="s">
        <v>493</v>
      </c>
      <c r="B114" s="253" t="s">
        <v>158</v>
      </c>
      <c r="C114" s="417"/>
      <c r="D114" s="255"/>
      <c r="E114" s="1004"/>
      <c r="F114" s="1004"/>
    </row>
    <row r="115" spans="1:6" s="42" customFormat="1" ht="76.5" outlineLevel="1">
      <c r="A115" s="344"/>
      <c r="B115" s="6" t="s">
        <v>117</v>
      </c>
      <c r="C115" s="315"/>
      <c r="D115" s="258"/>
      <c r="E115" s="1005"/>
      <c r="F115" s="1005"/>
    </row>
    <row r="116" spans="1:6" s="42" customFormat="1" outlineLevel="1">
      <c r="A116" s="344"/>
      <c r="B116" s="26" t="s">
        <v>156</v>
      </c>
      <c r="C116" s="315"/>
      <c r="D116" s="258"/>
      <c r="E116" s="1005"/>
      <c r="F116" s="1005"/>
    </row>
    <row r="117" spans="1:6" s="424" customFormat="1" ht="20.100000000000001" customHeight="1" outlineLevel="1">
      <c r="A117" s="447" t="s">
        <v>498</v>
      </c>
      <c r="B117" s="470" t="s">
        <v>1484</v>
      </c>
      <c r="C117" s="471" t="s">
        <v>1063</v>
      </c>
      <c r="D117" s="472">
        <v>100</v>
      </c>
      <c r="E117" s="423"/>
      <c r="F117" s="1288" t="str">
        <f t="shared" ref="F117:F128" si="16">IF(N(E117),ROUND(E117*D117,2),"")</f>
        <v/>
      </c>
    </row>
    <row r="118" spans="1:6" s="424" customFormat="1" ht="20.100000000000001" customHeight="1" outlineLevel="1">
      <c r="A118" s="447" t="s">
        <v>499</v>
      </c>
      <c r="B118" s="470" t="s">
        <v>107</v>
      </c>
      <c r="C118" s="471" t="s">
        <v>1063</v>
      </c>
      <c r="D118" s="472">
        <v>65</v>
      </c>
      <c r="E118" s="423"/>
      <c r="F118" s="1288" t="str">
        <f t="shared" si="16"/>
        <v/>
      </c>
    </row>
    <row r="119" spans="1:6" s="424" customFormat="1" ht="20.100000000000001" customHeight="1" outlineLevel="1">
      <c r="A119" s="447" t="s">
        <v>582</v>
      </c>
      <c r="B119" s="470" t="s">
        <v>1485</v>
      </c>
      <c r="C119" s="471" t="s">
        <v>1063</v>
      </c>
      <c r="D119" s="472">
        <v>80</v>
      </c>
      <c r="E119" s="423"/>
      <c r="F119" s="1288" t="str">
        <f t="shared" si="16"/>
        <v/>
      </c>
    </row>
    <row r="120" spans="1:6" s="424" customFormat="1" ht="20.100000000000001" customHeight="1" outlineLevel="1">
      <c r="A120" s="447" t="s">
        <v>1473</v>
      </c>
      <c r="B120" s="473" t="s">
        <v>108</v>
      </c>
      <c r="C120" s="471" t="s">
        <v>1063</v>
      </c>
      <c r="D120" s="472">
        <v>80</v>
      </c>
      <c r="E120" s="423"/>
      <c r="F120" s="1288" t="str">
        <f t="shared" si="16"/>
        <v/>
      </c>
    </row>
    <row r="121" spans="1:6" s="424" customFormat="1" ht="20.100000000000001" customHeight="1" outlineLevel="1">
      <c r="A121" s="447" t="s">
        <v>1474</v>
      </c>
      <c r="B121" s="470" t="s">
        <v>109</v>
      </c>
      <c r="C121" s="471" t="s">
        <v>1063</v>
      </c>
      <c r="D121" s="472">
        <v>135</v>
      </c>
      <c r="E121" s="423"/>
      <c r="F121" s="1288" t="str">
        <f t="shared" si="16"/>
        <v/>
      </c>
    </row>
    <row r="122" spans="1:6" s="424" customFormat="1" ht="20.100000000000001" customHeight="1" outlineLevel="1">
      <c r="A122" s="447" t="s">
        <v>1475</v>
      </c>
      <c r="B122" s="470" t="s">
        <v>115</v>
      </c>
      <c r="C122" s="471" t="s">
        <v>1063</v>
      </c>
      <c r="D122" s="472">
        <v>20</v>
      </c>
      <c r="E122" s="423"/>
      <c r="F122" s="1288" t="str">
        <f t="shared" si="16"/>
        <v/>
      </c>
    </row>
    <row r="123" spans="1:6" s="424" customFormat="1" ht="20.100000000000001" customHeight="1" outlineLevel="1">
      <c r="A123" s="447" t="s">
        <v>1476</v>
      </c>
      <c r="B123" s="470" t="s">
        <v>110</v>
      </c>
      <c r="C123" s="471" t="s">
        <v>1063</v>
      </c>
      <c r="D123" s="472">
        <v>155</v>
      </c>
      <c r="E123" s="423"/>
      <c r="F123" s="1288" t="str">
        <f t="shared" si="16"/>
        <v/>
      </c>
    </row>
    <row r="124" spans="1:6" s="424" customFormat="1" ht="20.100000000000001" customHeight="1" outlineLevel="1">
      <c r="A124" s="447" t="s">
        <v>1477</v>
      </c>
      <c r="B124" s="470" t="s">
        <v>1486</v>
      </c>
      <c r="C124" s="471" t="s">
        <v>1063</v>
      </c>
      <c r="D124" s="472">
        <v>60</v>
      </c>
      <c r="E124" s="423"/>
      <c r="F124" s="1288" t="str">
        <f t="shared" si="16"/>
        <v/>
      </c>
    </row>
    <row r="125" spans="1:6" s="424" customFormat="1" ht="20.100000000000001" customHeight="1" outlineLevel="1">
      <c r="A125" s="447" t="s">
        <v>1478</v>
      </c>
      <c r="B125" s="470" t="s">
        <v>1487</v>
      </c>
      <c r="C125" s="471" t="s">
        <v>1063</v>
      </c>
      <c r="D125" s="472">
        <v>20</v>
      </c>
      <c r="E125" s="423"/>
      <c r="F125" s="1288" t="str">
        <f t="shared" si="16"/>
        <v/>
      </c>
    </row>
    <row r="126" spans="1:6" s="424" customFormat="1" ht="20.100000000000001" customHeight="1" outlineLevel="1">
      <c r="A126" s="447" t="s">
        <v>250</v>
      </c>
      <c r="B126" s="470" t="s">
        <v>1488</v>
      </c>
      <c r="C126" s="471" t="s">
        <v>1063</v>
      </c>
      <c r="D126" s="472">
        <v>35</v>
      </c>
      <c r="E126" s="423"/>
      <c r="F126" s="1288" t="str">
        <f t="shared" si="16"/>
        <v/>
      </c>
    </row>
    <row r="127" spans="1:6" s="424" customFormat="1" ht="20.100000000000001" customHeight="1" outlineLevel="1">
      <c r="A127" s="447" t="s">
        <v>251</v>
      </c>
      <c r="B127" s="470" t="s">
        <v>1489</v>
      </c>
      <c r="C127" s="471" t="s">
        <v>1063</v>
      </c>
      <c r="D127" s="472">
        <v>35</v>
      </c>
      <c r="E127" s="423"/>
      <c r="F127" s="1288" t="str">
        <f t="shared" si="16"/>
        <v/>
      </c>
    </row>
    <row r="128" spans="1:6" s="424" customFormat="1" ht="20.100000000000001" customHeight="1" outlineLevel="1">
      <c r="A128" s="447" t="s">
        <v>252</v>
      </c>
      <c r="B128" s="470" t="s">
        <v>1490</v>
      </c>
      <c r="C128" s="471" t="s">
        <v>1063</v>
      </c>
      <c r="D128" s="472">
        <v>50</v>
      </c>
      <c r="E128" s="423"/>
      <c r="F128" s="1288" t="str">
        <f t="shared" si="16"/>
        <v/>
      </c>
    </row>
    <row r="129" spans="1:6" s="42" customFormat="1" outlineLevel="1">
      <c r="A129" s="344"/>
      <c r="B129" s="5"/>
      <c r="C129" s="257"/>
      <c r="D129" s="258"/>
      <c r="E129" s="1005"/>
      <c r="F129" s="1186"/>
    </row>
    <row r="130" spans="1:6" s="42" customFormat="1" ht="51" outlineLevel="1">
      <c r="A130" s="252" t="s">
        <v>901</v>
      </c>
      <c r="B130" s="253" t="s">
        <v>1584</v>
      </c>
      <c r="C130" s="254" t="s">
        <v>159</v>
      </c>
      <c r="D130" s="474">
        <v>1</v>
      </c>
      <c r="E130" s="239"/>
      <c r="F130" s="1289" t="str">
        <f t="shared" ref="F130" si="17">IF(N(E130),ROUND(E130*D130,2),"")</f>
        <v/>
      </c>
    </row>
    <row r="131" spans="1:6" s="42" customFormat="1" ht="127.5" outlineLevel="1">
      <c r="A131" s="256"/>
      <c r="B131" s="475" t="s">
        <v>1491</v>
      </c>
      <c r="C131" s="476"/>
      <c r="D131" s="477"/>
      <c r="E131" s="1290"/>
      <c r="F131" s="1005"/>
    </row>
    <row r="132" spans="1:6" s="42" customFormat="1" ht="63.75" outlineLevel="1">
      <c r="A132" s="256"/>
      <c r="B132" s="478" t="s">
        <v>1492</v>
      </c>
      <c r="C132" s="479"/>
      <c r="D132" s="480"/>
      <c r="E132" s="1291"/>
      <c r="F132" s="1005"/>
    </row>
    <row r="133" spans="1:6" s="42" customFormat="1" ht="127.5" outlineLevel="1">
      <c r="A133" s="256"/>
      <c r="B133" s="481" t="s">
        <v>1493</v>
      </c>
      <c r="C133" s="482"/>
      <c r="D133" s="480"/>
      <c r="E133" s="1292"/>
      <c r="F133" s="1005"/>
    </row>
    <row r="134" spans="1:6" s="42" customFormat="1" ht="51" outlineLevel="1">
      <c r="A134" s="256"/>
      <c r="B134" s="483" t="s">
        <v>1494</v>
      </c>
      <c r="C134" s="484"/>
      <c r="D134" s="480"/>
      <c r="E134" s="1293"/>
      <c r="F134" s="1005"/>
    </row>
    <row r="135" spans="1:6" s="42" customFormat="1" ht="25.5" outlineLevel="1">
      <c r="A135" s="256"/>
      <c r="B135" s="1129" t="s">
        <v>1495</v>
      </c>
      <c r="C135" s="1131"/>
      <c r="D135" s="480"/>
      <c r="E135" s="1293"/>
      <c r="F135" s="1005"/>
    </row>
    <row r="136" spans="1:6" s="42" customFormat="1" outlineLevel="1">
      <c r="A136" s="256"/>
      <c r="B136" s="1130" t="s">
        <v>1496</v>
      </c>
      <c r="C136" s="1132"/>
      <c r="D136" s="1133"/>
      <c r="E136" s="1294"/>
      <c r="F136" s="1295"/>
    </row>
    <row r="137" spans="1:6" s="42" customFormat="1" ht="38.25" outlineLevel="1">
      <c r="A137" s="256"/>
      <c r="B137" s="481" t="s">
        <v>653</v>
      </c>
      <c r="C137" s="257"/>
      <c r="D137" s="258"/>
      <c r="E137" s="1293"/>
      <c r="F137" s="1005"/>
    </row>
    <row r="138" spans="1:6" s="42" customFormat="1" ht="51" outlineLevel="1">
      <c r="A138" s="256"/>
      <c r="B138" s="485" t="s">
        <v>654</v>
      </c>
      <c r="C138" s="486"/>
      <c r="D138" s="480"/>
      <c r="E138" s="1293"/>
      <c r="F138" s="1005"/>
    </row>
    <row r="139" spans="1:6" s="42" customFormat="1" ht="89.25" outlineLevel="1">
      <c r="A139" s="256"/>
      <c r="B139" s="487" t="s">
        <v>655</v>
      </c>
      <c r="C139" s="482"/>
      <c r="D139" s="480"/>
      <c r="E139" s="1293"/>
      <c r="F139" s="1005"/>
    </row>
    <row r="140" spans="1:6" s="42" customFormat="1" ht="102" outlineLevel="1">
      <c r="A140" s="362"/>
      <c r="B140" s="488" t="s">
        <v>656</v>
      </c>
      <c r="C140" s="489"/>
      <c r="D140" s="490"/>
      <c r="E140" s="1296"/>
      <c r="F140" s="1297"/>
    </row>
    <row r="141" spans="1:6" s="42" customFormat="1" ht="102" outlineLevel="1">
      <c r="A141" s="363"/>
      <c r="B141" s="491" t="s">
        <v>1582</v>
      </c>
      <c r="C141" s="492"/>
      <c r="D141" s="493"/>
      <c r="E141" s="1298"/>
      <c r="F141" s="1299"/>
    </row>
    <row r="142" spans="1:6" s="42" customFormat="1" ht="38.25" outlineLevel="1">
      <c r="A142" s="256"/>
      <c r="B142" s="494" t="s">
        <v>657</v>
      </c>
      <c r="C142" s="476"/>
      <c r="D142" s="477"/>
      <c r="E142" s="1290"/>
      <c r="F142" s="1005"/>
    </row>
    <row r="143" spans="1:6" s="42" customFormat="1" ht="38.25" outlineLevel="1">
      <c r="A143" s="256"/>
      <c r="B143" s="495" t="s">
        <v>1583</v>
      </c>
      <c r="C143" s="496"/>
      <c r="D143" s="497"/>
      <c r="E143" s="1292"/>
      <c r="F143" s="1005"/>
    </row>
    <row r="144" spans="1:6" s="42" customFormat="1" ht="38.25" outlineLevel="1">
      <c r="A144" s="256"/>
      <c r="B144" s="498" t="s">
        <v>658</v>
      </c>
      <c r="C144" s="499"/>
      <c r="D144" s="497"/>
      <c r="E144" s="1292"/>
      <c r="F144" s="1005"/>
    </row>
    <row r="145" spans="1:9" s="14" customFormat="1" outlineLevel="1">
      <c r="A145" s="500"/>
      <c r="B145" s="501" t="s">
        <v>659</v>
      </c>
      <c r="C145" s="502"/>
      <c r="D145" s="503"/>
      <c r="E145" s="1300"/>
      <c r="F145" s="1301"/>
    </row>
    <row r="146" spans="1:9" s="14" customFormat="1" ht="63.75" outlineLevel="1">
      <c r="A146" s="500"/>
      <c r="B146" s="1134" t="s">
        <v>1852</v>
      </c>
      <c r="C146" s="502"/>
      <c r="D146" s="504"/>
      <c r="E146" s="1302"/>
      <c r="F146" s="1301"/>
    </row>
    <row r="147" spans="1:9" s="14" customFormat="1" outlineLevel="1">
      <c r="A147" s="500"/>
      <c r="B147" s="505" t="s">
        <v>660</v>
      </c>
      <c r="C147" s="502"/>
      <c r="D147" s="504"/>
      <c r="E147" s="1302"/>
      <c r="F147" s="1301"/>
    </row>
    <row r="148" spans="1:9" s="14" customFormat="1" outlineLevel="1">
      <c r="A148" s="500"/>
      <c r="B148" s="506" t="s">
        <v>661</v>
      </c>
      <c r="C148" s="502"/>
      <c r="D148" s="504"/>
      <c r="E148" s="1302"/>
      <c r="F148" s="1301"/>
    </row>
    <row r="149" spans="1:9" s="42" customFormat="1" outlineLevel="1">
      <c r="A149" s="256"/>
      <c r="B149" s="507" t="s">
        <v>663</v>
      </c>
      <c r="C149" s="508"/>
      <c r="D149" s="509"/>
      <c r="E149" s="1303"/>
      <c r="F149" s="1005"/>
    </row>
    <row r="150" spans="1:9" s="42" customFormat="1" ht="51" outlineLevel="1">
      <c r="A150" s="256"/>
      <c r="B150" s="6" t="s">
        <v>665</v>
      </c>
      <c r="C150" s="257"/>
      <c r="D150" s="258"/>
      <c r="E150" s="1005"/>
      <c r="F150" s="1005"/>
    </row>
    <row r="151" spans="1:9" s="42" customFormat="1" ht="25.5" outlineLevel="1">
      <c r="A151" s="256"/>
      <c r="B151" s="510" t="s">
        <v>1585</v>
      </c>
      <c r="C151" s="367"/>
      <c r="D151" s="261"/>
      <c r="E151" s="1304"/>
      <c r="F151" s="1187"/>
    </row>
    <row r="152" spans="1:9" s="42" customFormat="1" outlineLevel="1">
      <c r="A152" s="262"/>
      <c r="B152" s="26"/>
      <c r="C152" s="260"/>
      <c r="D152" s="261"/>
      <c r="E152" s="1006"/>
      <c r="F152" s="1006"/>
    </row>
    <row r="153" spans="1:9" s="42" customFormat="1" ht="25.5" outlineLevel="1">
      <c r="A153" s="256" t="s">
        <v>588</v>
      </c>
      <c r="B153" s="3" t="s">
        <v>666</v>
      </c>
      <c r="C153" s="257" t="s">
        <v>1063</v>
      </c>
      <c r="D153" s="258">
        <v>55</v>
      </c>
      <c r="E153" s="240"/>
      <c r="F153" s="1186" t="str">
        <f t="shared" ref="F153" si="18">IF(N(E153),ROUND(E153*D153,2),"")</f>
        <v/>
      </c>
    </row>
    <row r="154" spans="1:9" s="42" customFormat="1" ht="38.25" outlineLevel="1">
      <c r="A154" s="256"/>
      <c r="B154" s="6" t="s">
        <v>113</v>
      </c>
      <c r="C154" s="257"/>
      <c r="D154" s="258"/>
      <c r="E154" s="1005"/>
      <c r="F154" s="1005"/>
    </row>
    <row r="155" spans="1:9" s="42" customFormat="1" outlineLevel="1">
      <c r="A155" s="259"/>
      <c r="B155" s="26" t="s">
        <v>1255</v>
      </c>
      <c r="C155" s="260"/>
      <c r="D155" s="261"/>
      <c r="E155" s="1006"/>
      <c r="F155" s="1006"/>
    </row>
    <row r="156" spans="1:9" s="42" customFormat="1" ht="13.5" thickBot="1">
      <c r="A156" s="108"/>
      <c r="B156" s="109"/>
      <c r="C156" s="110"/>
      <c r="D156" s="111"/>
      <c r="E156" s="1212"/>
      <c r="F156" s="1227"/>
      <c r="G156" s="13"/>
      <c r="H156" s="41"/>
      <c r="I156" s="41"/>
    </row>
    <row r="157" spans="1:9" s="46" customFormat="1" ht="20.100000000000001" customHeight="1" thickBot="1">
      <c r="A157" s="43"/>
      <c r="B157" s="88" t="s">
        <v>383</v>
      </c>
      <c r="C157" s="89"/>
      <c r="D157" s="89"/>
      <c r="E157" s="88"/>
      <c r="F157" s="1305">
        <f>SUM(F113:F155,F112,F90)</f>
        <v>0</v>
      </c>
      <c r="G157" s="45"/>
      <c r="H157" s="45"/>
    </row>
    <row r="158" spans="1:9" s="87" customFormat="1" ht="13.5" thickBot="1">
      <c r="A158" s="100"/>
      <c r="B158" s="101"/>
      <c r="C158" s="159"/>
      <c r="D158" s="73"/>
      <c r="E158" s="1261"/>
      <c r="F158" s="1262"/>
      <c r="G158" s="25"/>
      <c r="H158" s="25"/>
    </row>
    <row r="159" spans="1:9" s="46" customFormat="1" ht="20.100000000000001" customHeight="1" thickBot="1">
      <c r="A159" s="142"/>
      <c r="B159" s="163" t="s">
        <v>114</v>
      </c>
      <c r="C159" s="144"/>
      <c r="D159" s="144"/>
      <c r="E159" s="163"/>
      <c r="F159" s="1305">
        <f>F69+F157</f>
        <v>0</v>
      </c>
      <c r="G159" s="45"/>
      <c r="H159" s="45"/>
    </row>
    <row r="160" spans="1:9" s="87" customFormat="1">
      <c r="A160" s="100"/>
      <c r="B160" s="101"/>
      <c r="C160" s="159"/>
      <c r="D160" s="73"/>
      <c r="E160" s="1261"/>
      <c r="F160" s="1262"/>
      <c r="G160" s="25"/>
      <c r="H160" s="25"/>
    </row>
    <row r="161" spans="1:9" s="46" customFormat="1" ht="20.100000000000001" customHeight="1">
      <c r="A161" s="79" t="s">
        <v>583</v>
      </c>
      <c r="B161" s="80" t="s">
        <v>667</v>
      </c>
      <c r="C161" s="81"/>
      <c r="D161" s="82"/>
      <c r="E161" s="1158"/>
      <c r="F161" s="1159"/>
      <c r="G161" s="45"/>
      <c r="H161" s="45"/>
    </row>
    <row r="162" spans="1:9" s="42" customFormat="1" collapsed="1">
      <c r="A162" s="108"/>
      <c r="B162" s="109"/>
      <c r="C162" s="110"/>
      <c r="D162" s="111"/>
      <c r="E162" s="1212"/>
      <c r="F162" s="1213"/>
      <c r="G162" s="13"/>
      <c r="H162" s="41"/>
      <c r="I162" s="41"/>
    </row>
    <row r="163" spans="1:9" s="42" customFormat="1" outlineLevel="1">
      <c r="A163" s="344" t="s">
        <v>490</v>
      </c>
      <c r="B163" s="6" t="s">
        <v>668</v>
      </c>
      <c r="C163" s="315"/>
      <c r="D163" s="258"/>
      <c r="E163" s="1005"/>
      <c r="F163" s="1005"/>
    </row>
    <row r="164" spans="1:9" s="42" customFormat="1" ht="127.5" outlineLevel="1">
      <c r="A164" s="344"/>
      <c r="B164" s="464" t="s">
        <v>2133</v>
      </c>
      <c r="C164" s="315"/>
      <c r="D164" s="258"/>
      <c r="E164" s="1005"/>
      <c r="F164" s="1005"/>
    </row>
    <row r="165" spans="1:9" s="42" customFormat="1" outlineLevel="1">
      <c r="A165" s="418"/>
      <c r="B165" s="448" t="s">
        <v>1942</v>
      </c>
      <c r="C165" s="445"/>
      <c r="D165" s="452"/>
      <c r="E165" s="1184"/>
      <c r="F165" s="1272"/>
    </row>
    <row r="166" spans="1:9" s="42" customFormat="1" ht="51" outlineLevel="1">
      <c r="A166" s="447" t="s">
        <v>487</v>
      </c>
      <c r="B166" s="451" t="s">
        <v>1586</v>
      </c>
      <c r="C166" s="445" t="s">
        <v>491</v>
      </c>
      <c r="D166" s="452">
        <v>1</v>
      </c>
      <c r="E166" s="421"/>
      <c r="F166" s="1286" t="str">
        <f t="shared" ref="F166:F174" si="19">IF(N(E166),ROUND(E166*D166,2),"")</f>
        <v/>
      </c>
    </row>
    <row r="167" spans="1:9" s="42" customFormat="1" outlineLevel="1">
      <c r="A167" s="447" t="s">
        <v>488</v>
      </c>
      <c r="B167" s="291" t="s">
        <v>669</v>
      </c>
      <c r="C167" s="445" t="s">
        <v>491</v>
      </c>
      <c r="D167" s="452">
        <v>1</v>
      </c>
      <c r="E167" s="421"/>
      <c r="F167" s="1286" t="str">
        <f t="shared" si="19"/>
        <v/>
      </c>
    </row>
    <row r="168" spans="1:9" s="42" customFormat="1" outlineLevel="1">
      <c r="A168" s="447" t="s">
        <v>968</v>
      </c>
      <c r="B168" s="291" t="s">
        <v>670</v>
      </c>
      <c r="C168" s="445" t="s">
        <v>491</v>
      </c>
      <c r="D168" s="452">
        <v>1</v>
      </c>
      <c r="E168" s="421"/>
      <c r="F168" s="1286" t="str">
        <f t="shared" si="19"/>
        <v/>
      </c>
    </row>
    <row r="169" spans="1:9" s="42" customFormat="1" outlineLevel="1">
      <c r="A169" s="447" t="s">
        <v>969</v>
      </c>
      <c r="B169" s="291" t="s">
        <v>671</v>
      </c>
      <c r="C169" s="445" t="s">
        <v>491</v>
      </c>
      <c r="D169" s="452">
        <v>1</v>
      </c>
      <c r="E169" s="421"/>
      <c r="F169" s="1286" t="str">
        <f t="shared" si="19"/>
        <v/>
      </c>
    </row>
    <row r="170" spans="1:9" s="42" customFormat="1" outlineLevel="1">
      <c r="A170" s="447" t="s">
        <v>970</v>
      </c>
      <c r="B170" s="291" t="s">
        <v>672</v>
      </c>
      <c r="C170" s="445" t="s">
        <v>491</v>
      </c>
      <c r="D170" s="452">
        <v>1</v>
      </c>
      <c r="E170" s="421"/>
      <c r="F170" s="1286" t="str">
        <f t="shared" si="19"/>
        <v/>
      </c>
    </row>
    <row r="171" spans="1:9" s="42" customFormat="1" outlineLevel="1">
      <c r="A171" s="447" t="s">
        <v>1269</v>
      </c>
      <c r="B171" s="291" t="s">
        <v>673</v>
      </c>
      <c r="C171" s="445" t="s">
        <v>491</v>
      </c>
      <c r="D171" s="452">
        <v>1</v>
      </c>
      <c r="E171" s="421"/>
      <c r="F171" s="1286" t="str">
        <f t="shared" si="19"/>
        <v/>
      </c>
    </row>
    <row r="172" spans="1:9" s="42" customFormat="1" outlineLevel="1">
      <c r="A172" s="447" t="s">
        <v>1446</v>
      </c>
      <c r="B172" s="291" t="s">
        <v>674</v>
      </c>
      <c r="C172" s="445" t="s">
        <v>491</v>
      </c>
      <c r="D172" s="452">
        <v>1</v>
      </c>
      <c r="E172" s="421"/>
      <c r="F172" s="1286" t="str">
        <f t="shared" si="19"/>
        <v/>
      </c>
    </row>
    <row r="173" spans="1:9" s="42" customFormat="1" outlineLevel="1">
      <c r="A173" s="447" t="s">
        <v>1454</v>
      </c>
      <c r="B173" s="291" t="s">
        <v>675</v>
      </c>
      <c r="C173" s="445" t="s">
        <v>491</v>
      </c>
      <c r="D173" s="452">
        <v>1</v>
      </c>
      <c r="E173" s="421"/>
      <c r="F173" s="1286" t="str">
        <f t="shared" si="19"/>
        <v/>
      </c>
    </row>
    <row r="174" spans="1:9" s="42" customFormat="1" outlineLevel="1">
      <c r="A174" s="447" t="s">
        <v>604</v>
      </c>
      <c r="B174" s="291" t="s">
        <v>1952</v>
      </c>
      <c r="C174" s="445" t="s">
        <v>491</v>
      </c>
      <c r="D174" s="452">
        <v>1</v>
      </c>
      <c r="E174" s="421"/>
      <c r="F174" s="1286" t="str">
        <f t="shared" si="19"/>
        <v/>
      </c>
    </row>
    <row r="175" spans="1:9" s="42" customFormat="1" outlineLevel="1">
      <c r="A175" s="418"/>
      <c r="B175" s="448" t="s">
        <v>1943</v>
      </c>
      <c r="C175" s="445"/>
      <c r="D175" s="452"/>
      <c r="E175" s="1184"/>
      <c r="F175" s="1272"/>
    </row>
    <row r="176" spans="1:9" s="42" customFormat="1" ht="38.25" outlineLevel="1">
      <c r="A176" s="447" t="s">
        <v>215</v>
      </c>
      <c r="B176" s="291" t="s">
        <v>676</v>
      </c>
      <c r="C176" s="445" t="s">
        <v>491</v>
      </c>
      <c r="D176" s="452">
        <v>1</v>
      </c>
      <c r="E176" s="421"/>
      <c r="F176" s="1286" t="str">
        <f t="shared" ref="F176:F201" si="20">IF(N(E176),ROUND(E176*D176,2),"")</f>
        <v/>
      </c>
    </row>
    <row r="177" spans="1:6" s="42" customFormat="1" ht="25.5" outlineLevel="1">
      <c r="A177" s="447" t="s">
        <v>216</v>
      </c>
      <c r="B177" s="291" t="s">
        <v>677</v>
      </c>
      <c r="C177" s="445" t="s">
        <v>491</v>
      </c>
      <c r="D177" s="452">
        <v>1</v>
      </c>
      <c r="E177" s="421"/>
      <c r="F177" s="1286" t="str">
        <f t="shared" si="20"/>
        <v/>
      </c>
    </row>
    <row r="178" spans="1:6" s="42" customFormat="1" outlineLevel="1">
      <c r="A178" s="447" t="s">
        <v>217</v>
      </c>
      <c r="B178" s="291" t="s">
        <v>678</v>
      </c>
      <c r="C178" s="445" t="s">
        <v>491</v>
      </c>
      <c r="D178" s="452">
        <v>4</v>
      </c>
      <c r="E178" s="421"/>
      <c r="F178" s="1286" t="str">
        <f t="shared" si="20"/>
        <v/>
      </c>
    </row>
    <row r="179" spans="1:6" s="42" customFormat="1" ht="25.5" outlineLevel="1">
      <c r="A179" s="447" t="s">
        <v>218</v>
      </c>
      <c r="B179" s="291" t="s">
        <v>679</v>
      </c>
      <c r="C179" s="445" t="s">
        <v>491</v>
      </c>
      <c r="D179" s="452">
        <v>1</v>
      </c>
      <c r="E179" s="421"/>
      <c r="F179" s="1286" t="str">
        <f t="shared" si="20"/>
        <v/>
      </c>
    </row>
    <row r="180" spans="1:6" s="42" customFormat="1" outlineLevel="1">
      <c r="A180" s="447" t="s">
        <v>219</v>
      </c>
      <c r="B180" s="291" t="s">
        <v>680</v>
      </c>
      <c r="C180" s="445" t="s">
        <v>491</v>
      </c>
      <c r="D180" s="452">
        <v>3</v>
      </c>
      <c r="E180" s="421"/>
      <c r="F180" s="1286" t="str">
        <f t="shared" si="20"/>
        <v/>
      </c>
    </row>
    <row r="181" spans="1:6" s="42" customFormat="1" outlineLevel="1">
      <c r="A181" s="447" t="s">
        <v>220</v>
      </c>
      <c r="B181" s="291" t="s">
        <v>681</v>
      </c>
      <c r="C181" s="445" t="s">
        <v>491</v>
      </c>
      <c r="D181" s="452">
        <v>3</v>
      </c>
      <c r="E181" s="421"/>
      <c r="F181" s="1286" t="str">
        <f t="shared" si="20"/>
        <v/>
      </c>
    </row>
    <row r="182" spans="1:6" s="42" customFormat="1" ht="25.5" outlineLevel="1">
      <c r="A182" s="447" t="s">
        <v>221</v>
      </c>
      <c r="B182" s="291" t="s">
        <v>682</v>
      </c>
      <c r="C182" s="445" t="s">
        <v>491</v>
      </c>
      <c r="D182" s="452">
        <v>6</v>
      </c>
      <c r="E182" s="421"/>
      <c r="F182" s="1286" t="str">
        <f t="shared" si="20"/>
        <v/>
      </c>
    </row>
    <row r="183" spans="1:6" s="42" customFormat="1" ht="25.5" outlineLevel="1">
      <c r="A183" s="447" t="s">
        <v>222</v>
      </c>
      <c r="B183" s="291" t="s">
        <v>683</v>
      </c>
      <c r="C183" s="445" t="s">
        <v>491</v>
      </c>
      <c r="D183" s="452">
        <v>5</v>
      </c>
      <c r="E183" s="421"/>
      <c r="F183" s="1286" t="str">
        <f t="shared" si="20"/>
        <v/>
      </c>
    </row>
    <row r="184" spans="1:6" s="42" customFormat="1" ht="25.5" outlineLevel="1">
      <c r="A184" s="447" t="s">
        <v>223</v>
      </c>
      <c r="B184" s="291" t="s">
        <v>684</v>
      </c>
      <c r="C184" s="445" t="s">
        <v>491</v>
      </c>
      <c r="D184" s="452">
        <v>6</v>
      </c>
      <c r="E184" s="421"/>
      <c r="F184" s="1286" t="str">
        <f t="shared" si="20"/>
        <v/>
      </c>
    </row>
    <row r="185" spans="1:6" s="42" customFormat="1" outlineLevel="1">
      <c r="A185" s="447" t="s">
        <v>223</v>
      </c>
      <c r="B185" s="291" t="s">
        <v>685</v>
      </c>
      <c r="C185" s="445" t="s">
        <v>491</v>
      </c>
      <c r="D185" s="452">
        <v>6</v>
      </c>
      <c r="E185" s="421"/>
      <c r="F185" s="1286" t="str">
        <f t="shared" si="20"/>
        <v/>
      </c>
    </row>
    <row r="186" spans="1:6" s="42" customFormat="1" ht="25.5" outlineLevel="1">
      <c r="A186" s="447" t="s">
        <v>224</v>
      </c>
      <c r="B186" s="291" t="s">
        <v>686</v>
      </c>
      <c r="C186" s="445" t="s">
        <v>491</v>
      </c>
      <c r="D186" s="452">
        <v>7</v>
      </c>
      <c r="E186" s="421"/>
      <c r="F186" s="1286" t="str">
        <f t="shared" si="20"/>
        <v/>
      </c>
    </row>
    <row r="187" spans="1:6" s="42" customFormat="1" ht="25.5" outlineLevel="1">
      <c r="A187" s="447" t="s">
        <v>225</v>
      </c>
      <c r="B187" s="291" t="s">
        <v>687</v>
      </c>
      <c r="C187" s="445" t="s">
        <v>491</v>
      </c>
      <c r="D187" s="452">
        <v>7</v>
      </c>
      <c r="E187" s="421"/>
      <c r="F187" s="1286" t="str">
        <f t="shared" si="20"/>
        <v/>
      </c>
    </row>
    <row r="188" spans="1:6" s="42" customFormat="1" ht="25.5" outlineLevel="1">
      <c r="A188" s="447" t="s">
        <v>226</v>
      </c>
      <c r="B188" s="291" t="s">
        <v>688</v>
      </c>
      <c r="C188" s="445" t="s">
        <v>491</v>
      </c>
      <c r="D188" s="452">
        <v>4</v>
      </c>
      <c r="E188" s="421"/>
      <c r="F188" s="1286" t="str">
        <f t="shared" si="20"/>
        <v/>
      </c>
    </row>
    <row r="189" spans="1:6" s="42" customFormat="1" ht="25.5" outlineLevel="1">
      <c r="A189" s="447" t="s">
        <v>228</v>
      </c>
      <c r="B189" s="291" t="s">
        <v>689</v>
      </c>
      <c r="C189" s="445" t="s">
        <v>491</v>
      </c>
      <c r="D189" s="452">
        <v>2</v>
      </c>
      <c r="E189" s="421"/>
      <c r="F189" s="1286" t="str">
        <f t="shared" si="20"/>
        <v/>
      </c>
    </row>
    <row r="190" spans="1:6" s="42" customFormat="1" ht="25.5" outlineLevel="1">
      <c r="A190" s="447" t="s">
        <v>229</v>
      </c>
      <c r="B190" s="291" t="s">
        <v>690</v>
      </c>
      <c r="C190" s="445" t="s">
        <v>491</v>
      </c>
      <c r="D190" s="452">
        <v>2</v>
      </c>
      <c r="E190" s="421"/>
      <c r="F190" s="1286" t="str">
        <f t="shared" si="20"/>
        <v/>
      </c>
    </row>
    <row r="191" spans="1:6" s="42" customFormat="1" ht="38.25" outlineLevel="1">
      <c r="A191" s="447" t="s">
        <v>230</v>
      </c>
      <c r="B191" s="291" t="s">
        <v>691</v>
      </c>
      <c r="C191" s="445" t="s">
        <v>491</v>
      </c>
      <c r="D191" s="452">
        <v>1</v>
      </c>
      <c r="E191" s="421"/>
      <c r="F191" s="1286" t="str">
        <f t="shared" si="20"/>
        <v/>
      </c>
    </row>
    <row r="192" spans="1:6" s="42" customFormat="1" ht="25.5" outlineLevel="1">
      <c r="A192" s="447" t="s">
        <v>231</v>
      </c>
      <c r="B192" s="291" t="s">
        <v>692</v>
      </c>
      <c r="C192" s="445" t="s">
        <v>491</v>
      </c>
      <c r="D192" s="452">
        <v>1</v>
      </c>
      <c r="E192" s="421"/>
      <c r="F192" s="1286" t="str">
        <f t="shared" si="20"/>
        <v/>
      </c>
    </row>
    <row r="193" spans="1:6" s="42" customFormat="1" ht="25.5" outlineLevel="1">
      <c r="A193" s="447" t="s">
        <v>232</v>
      </c>
      <c r="B193" s="291" t="s">
        <v>693</v>
      </c>
      <c r="C193" s="445" t="s">
        <v>491</v>
      </c>
      <c r="D193" s="452">
        <v>1</v>
      </c>
      <c r="E193" s="421"/>
      <c r="F193" s="1286" t="str">
        <f t="shared" si="20"/>
        <v/>
      </c>
    </row>
    <row r="194" spans="1:6" s="42" customFormat="1" outlineLevel="1">
      <c r="A194" s="447" t="s">
        <v>233</v>
      </c>
      <c r="B194" s="291" t="s">
        <v>694</v>
      </c>
      <c r="C194" s="445" t="s">
        <v>491</v>
      </c>
      <c r="D194" s="452">
        <v>1</v>
      </c>
      <c r="E194" s="421"/>
      <c r="F194" s="1286" t="str">
        <f t="shared" si="20"/>
        <v/>
      </c>
    </row>
    <row r="195" spans="1:6" s="42" customFormat="1" outlineLevel="1">
      <c r="A195" s="447" t="s">
        <v>234</v>
      </c>
      <c r="B195" s="291" t="s">
        <v>695</v>
      </c>
      <c r="C195" s="445" t="s">
        <v>491</v>
      </c>
      <c r="D195" s="452">
        <v>1</v>
      </c>
      <c r="E195" s="421"/>
      <c r="F195" s="1286" t="str">
        <f t="shared" si="20"/>
        <v/>
      </c>
    </row>
    <row r="196" spans="1:6" s="42" customFormat="1" ht="25.5" outlineLevel="1">
      <c r="A196" s="447" t="s">
        <v>235</v>
      </c>
      <c r="B196" s="291" t="s">
        <v>696</v>
      </c>
      <c r="C196" s="445" t="s">
        <v>491</v>
      </c>
      <c r="D196" s="452">
        <v>1</v>
      </c>
      <c r="E196" s="421"/>
      <c r="F196" s="1286" t="str">
        <f t="shared" si="20"/>
        <v/>
      </c>
    </row>
    <row r="197" spans="1:6" s="42" customFormat="1" outlineLevel="1">
      <c r="A197" s="447" t="s">
        <v>236</v>
      </c>
      <c r="B197" s="291" t="s">
        <v>697</v>
      </c>
      <c r="C197" s="445" t="s">
        <v>491</v>
      </c>
      <c r="D197" s="452">
        <v>1</v>
      </c>
      <c r="E197" s="421"/>
      <c r="F197" s="1286" t="str">
        <f t="shared" si="20"/>
        <v/>
      </c>
    </row>
    <row r="198" spans="1:6" s="42" customFormat="1" ht="25.5" outlineLevel="1">
      <c r="A198" s="447" t="s">
        <v>237</v>
      </c>
      <c r="B198" s="291" t="s">
        <v>1970</v>
      </c>
      <c r="C198" s="445" t="s">
        <v>491</v>
      </c>
      <c r="D198" s="452">
        <v>1</v>
      </c>
      <c r="E198" s="421"/>
      <c r="F198" s="1286" t="str">
        <f t="shared" si="20"/>
        <v/>
      </c>
    </row>
    <row r="199" spans="1:6" s="42" customFormat="1" ht="25.5" outlineLevel="1">
      <c r="A199" s="447" t="s">
        <v>238</v>
      </c>
      <c r="B199" s="291" t="s">
        <v>1971</v>
      </c>
      <c r="C199" s="445" t="s">
        <v>491</v>
      </c>
      <c r="D199" s="452">
        <v>10</v>
      </c>
      <c r="E199" s="421"/>
      <c r="F199" s="1286" t="str">
        <f t="shared" si="20"/>
        <v/>
      </c>
    </row>
    <row r="200" spans="1:6" s="42" customFormat="1" ht="25.5" outlineLevel="1">
      <c r="A200" s="447" t="s">
        <v>239</v>
      </c>
      <c r="B200" s="291" t="s">
        <v>1972</v>
      </c>
      <c r="C200" s="445" t="s">
        <v>491</v>
      </c>
      <c r="D200" s="452">
        <v>1</v>
      </c>
      <c r="E200" s="421"/>
      <c r="F200" s="1286" t="str">
        <f t="shared" si="20"/>
        <v/>
      </c>
    </row>
    <row r="201" spans="1:6" s="42" customFormat="1" ht="26.25" outlineLevel="1" thickBot="1">
      <c r="A201" s="447" t="s">
        <v>240</v>
      </c>
      <c r="B201" s="466" t="s">
        <v>1483</v>
      </c>
      <c r="C201" s="467" t="s">
        <v>159</v>
      </c>
      <c r="D201" s="468">
        <v>1</v>
      </c>
      <c r="E201" s="422"/>
      <c r="F201" s="1287" t="str">
        <f t="shared" si="20"/>
        <v/>
      </c>
    </row>
    <row r="202" spans="1:6" s="42" customFormat="1" outlineLevel="1">
      <c r="A202" s="456"/>
      <c r="B202" s="457" t="s">
        <v>213</v>
      </c>
      <c r="C202" s="458" t="s">
        <v>159</v>
      </c>
      <c r="D202" s="459">
        <v>1</v>
      </c>
      <c r="E202" s="1006"/>
      <c r="F202" s="1285">
        <f>SUM(F166:F201)*D202</f>
        <v>0</v>
      </c>
    </row>
    <row r="203" spans="1:6" s="42" customFormat="1" outlineLevel="1">
      <c r="A203" s="344"/>
      <c r="B203" s="511"/>
      <c r="C203" s="512"/>
      <c r="D203" s="513"/>
      <c r="E203" s="1005"/>
      <c r="F203" s="1186"/>
    </row>
    <row r="204" spans="1:6" s="42" customFormat="1" outlineLevel="1">
      <c r="A204" s="313" t="s">
        <v>492</v>
      </c>
      <c r="B204" s="253" t="s">
        <v>136</v>
      </c>
      <c r="C204" s="417"/>
      <c r="D204" s="255"/>
      <c r="E204" s="1004"/>
      <c r="F204" s="1004"/>
    </row>
    <row r="205" spans="1:6" s="42" customFormat="1" ht="76.5" outlineLevel="1">
      <c r="A205" s="344"/>
      <c r="B205" s="6" t="s">
        <v>142</v>
      </c>
      <c r="C205" s="315"/>
      <c r="D205" s="258"/>
      <c r="E205" s="1005"/>
      <c r="F205" s="1005"/>
    </row>
    <row r="206" spans="1:6" s="42" customFormat="1" ht="25.5" outlineLevel="1">
      <c r="A206" s="418" t="s">
        <v>483</v>
      </c>
      <c r="B206" s="469" t="s">
        <v>698</v>
      </c>
      <c r="C206" s="445" t="s">
        <v>491</v>
      </c>
      <c r="D206" s="452">
        <v>1</v>
      </c>
      <c r="E206" s="242"/>
      <c r="F206" s="1272" t="str">
        <f t="shared" ref="F206:F210" si="21">IF(N(E206),ROUND(E206*D206,2),"")</f>
        <v/>
      </c>
    </row>
    <row r="207" spans="1:6" s="42" customFormat="1" outlineLevel="1">
      <c r="A207" s="418" t="s">
        <v>484</v>
      </c>
      <c r="B207" s="469" t="s">
        <v>699</v>
      </c>
      <c r="C207" s="445" t="s">
        <v>491</v>
      </c>
      <c r="D207" s="452">
        <v>1</v>
      </c>
      <c r="E207" s="242"/>
      <c r="F207" s="1272" t="str">
        <f t="shared" si="21"/>
        <v/>
      </c>
    </row>
    <row r="208" spans="1:6" s="42" customFormat="1" outlineLevel="1">
      <c r="A208" s="418" t="s">
        <v>575</v>
      </c>
      <c r="B208" s="514" t="s">
        <v>700</v>
      </c>
      <c r="C208" s="445" t="s">
        <v>491</v>
      </c>
      <c r="D208" s="452">
        <v>8</v>
      </c>
      <c r="E208" s="242"/>
      <c r="F208" s="1272" t="str">
        <f t="shared" si="21"/>
        <v/>
      </c>
    </row>
    <row r="209" spans="1:6" s="42" customFormat="1" outlineLevel="1">
      <c r="A209" s="345" t="s">
        <v>1074</v>
      </c>
      <c r="B209" s="515" t="s">
        <v>138</v>
      </c>
      <c r="C209" s="445" t="s">
        <v>491</v>
      </c>
      <c r="D209" s="452">
        <v>2</v>
      </c>
      <c r="E209" s="242"/>
      <c r="F209" s="1272" t="str">
        <f t="shared" si="21"/>
        <v/>
      </c>
    </row>
    <row r="210" spans="1:6" s="42" customFormat="1" ht="13.5" outlineLevel="1" thickBot="1">
      <c r="A210" s="419" t="s">
        <v>1075</v>
      </c>
      <c r="B210" s="516" t="s">
        <v>139</v>
      </c>
      <c r="C210" s="467" t="s">
        <v>491</v>
      </c>
      <c r="D210" s="517">
        <v>3</v>
      </c>
      <c r="E210" s="403"/>
      <c r="F210" s="1273" t="str">
        <f t="shared" si="21"/>
        <v/>
      </c>
    </row>
    <row r="211" spans="1:6" s="42" customFormat="1" outlineLevel="1">
      <c r="A211" s="456"/>
      <c r="B211" s="457" t="s">
        <v>137</v>
      </c>
      <c r="C211" s="458" t="s">
        <v>159</v>
      </c>
      <c r="D211" s="459">
        <v>2</v>
      </c>
      <c r="E211" s="1006"/>
      <c r="F211" s="1285">
        <f>SUM(F206:F210)*D211</f>
        <v>0</v>
      </c>
    </row>
    <row r="212" spans="1:6" s="42" customFormat="1" outlineLevel="1">
      <c r="A212" s="344"/>
      <c r="B212" s="6"/>
      <c r="C212" s="257"/>
      <c r="D212" s="258"/>
      <c r="E212" s="1005"/>
      <c r="F212" s="1186"/>
    </row>
    <row r="213" spans="1:6" s="42" customFormat="1" outlineLevel="1">
      <c r="A213" s="313" t="s">
        <v>493</v>
      </c>
      <c r="B213" s="253" t="s">
        <v>701</v>
      </c>
      <c r="C213" s="417"/>
      <c r="D213" s="255"/>
      <c r="E213" s="1004"/>
      <c r="F213" s="1004"/>
    </row>
    <row r="214" spans="1:6" s="42" customFormat="1" ht="76.5" outlineLevel="1">
      <c r="A214" s="344"/>
      <c r="B214" s="6" t="s">
        <v>118</v>
      </c>
      <c r="C214" s="315"/>
      <c r="D214" s="258"/>
      <c r="E214" s="1005"/>
      <c r="F214" s="1005"/>
    </row>
    <row r="215" spans="1:6" s="42" customFormat="1" outlineLevel="1">
      <c r="A215" s="344"/>
      <c r="B215" s="26" t="s">
        <v>156</v>
      </c>
      <c r="C215" s="315"/>
      <c r="D215" s="258"/>
      <c r="E215" s="1005"/>
      <c r="F215" s="1005"/>
    </row>
    <row r="216" spans="1:6" s="42" customFormat="1" ht="14.25" outlineLevel="1">
      <c r="A216" s="418" t="s">
        <v>498</v>
      </c>
      <c r="B216" s="518" t="s">
        <v>109</v>
      </c>
      <c r="C216" s="263" t="s">
        <v>1063</v>
      </c>
      <c r="D216" s="264">
        <v>60</v>
      </c>
      <c r="E216" s="242"/>
      <c r="F216" s="1272" t="str">
        <f t="shared" ref="F216:F220" si="22">IF(N(E216),ROUND(E216*D216,2),"")</f>
        <v/>
      </c>
    </row>
    <row r="217" spans="1:6" s="42" customFormat="1" ht="14.25" outlineLevel="1">
      <c r="A217" s="418" t="s">
        <v>499</v>
      </c>
      <c r="B217" s="518" t="s">
        <v>1276</v>
      </c>
      <c r="C217" s="263" t="s">
        <v>1063</v>
      </c>
      <c r="D217" s="264">
        <v>290</v>
      </c>
      <c r="E217" s="242"/>
      <c r="F217" s="1272" t="str">
        <f t="shared" si="22"/>
        <v/>
      </c>
    </row>
    <row r="218" spans="1:6" s="42" customFormat="1" ht="14.25" outlineLevel="1">
      <c r="A218" s="418" t="s">
        <v>582</v>
      </c>
      <c r="B218" s="518" t="s">
        <v>116</v>
      </c>
      <c r="C218" s="263" t="s">
        <v>1063</v>
      </c>
      <c r="D218" s="264">
        <v>275</v>
      </c>
      <c r="E218" s="242"/>
      <c r="F218" s="1272" t="str">
        <f t="shared" si="22"/>
        <v/>
      </c>
    </row>
    <row r="219" spans="1:6" s="42" customFormat="1" ht="14.25" outlineLevel="1">
      <c r="A219" s="418" t="s">
        <v>1473</v>
      </c>
      <c r="B219" s="518" t="s">
        <v>1277</v>
      </c>
      <c r="C219" s="263" t="s">
        <v>1063</v>
      </c>
      <c r="D219" s="264">
        <v>155</v>
      </c>
      <c r="E219" s="242"/>
      <c r="F219" s="1272" t="str">
        <f t="shared" si="22"/>
        <v/>
      </c>
    </row>
    <row r="220" spans="1:6" s="42" customFormat="1" ht="14.25" outlineLevel="1">
      <c r="A220" s="418" t="s">
        <v>1474</v>
      </c>
      <c r="B220" s="515" t="s">
        <v>702</v>
      </c>
      <c r="C220" s="263" t="s">
        <v>1063</v>
      </c>
      <c r="D220" s="264">
        <v>35</v>
      </c>
      <c r="E220" s="242"/>
      <c r="F220" s="1272" t="str">
        <f t="shared" si="22"/>
        <v/>
      </c>
    </row>
    <row r="221" spans="1:6" s="42" customFormat="1" outlineLevel="1">
      <c r="A221" s="344"/>
      <c r="B221" s="5"/>
      <c r="C221" s="257"/>
      <c r="D221" s="258"/>
      <c r="E221" s="1005"/>
      <c r="F221" s="1186"/>
    </row>
    <row r="222" spans="1:6" s="42" customFormat="1" outlineLevel="1">
      <c r="A222" s="252" t="s">
        <v>901</v>
      </c>
      <c r="B222" s="519" t="s">
        <v>617</v>
      </c>
      <c r="C222" s="254" t="s">
        <v>491</v>
      </c>
      <c r="D222" s="255">
        <v>30</v>
      </c>
      <c r="E222" s="239"/>
      <c r="F222" s="1289" t="str">
        <f t="shared" ref="F222" si="23">IF(N(E222),ROUND(E222*D222,2),"")</f>
        <v/>
      </c>
    </row>
    <row r="223" spans="1:6" s="42" customFormat="1" ht="27" outlineLevel="1">
      <c r="A223" s="256"/>
      <c r="B223" s="391" t="s">
        <v>119</v>
      </c>
      <c r="C223" s="257"/>
      <c r="D223" s="258"/>
      <c r="E223" s="1005"/>
      <c r="F223" s="1005"/>
    </row>
    <row r="224" spans="1:6" s="42" customFormat="1" outlineLevel="1">
      <c r="A224" s="259"/>
      <c r="B224" s="26" t="s">
        <v>618</v>
      </c>
      <c r="C224" s="260"/>
      <c r="D224" s="261"/>
      <c r="E224" s="1006"/>
      <c r="F224" s="1006"/>
    </row>
    <row r="225" spans="1:6" s="42" customFormat="1" outlineLevel="1" collapsed="1">
      <c r="A225" s="256"/>
      <c r="B225" s="6"/>
      <c r="C225" s="257"/>
      <c r="D225" s="258"/>
      <c r="E225" s="1005"/>
      <c r="F225" s="1005"/>
    </row>
    <row r="226" spans="1:6" s="46" customFormat="1" outlineLevel="1">
      <c r="A226" s="252" t="s">
        <v>588</v>
      </c>
      <c r="B226" s="34" t="s">
        <v>621</v>
      </c>
      <c r="C226" s="254"/>
      <c r="D226" s="255"/>
      <c r="E226" s="1004"/>
      <c r="F226" s="1004"/>
    </row>
    <row r="227" spans="1:6" s="46" customFormat="1" ht="38.25" outlineLevel="1">
      <c r="A227" s="256"/>
      <c r="B227" s="35" t="s">
        <v>622</v>
      </c>
      <c r="C227" s="257"/>
      <c r="D227" s="258"/>
      <c r="E227" s="1005"/>
      <c r="F227" s="1005"/>
    </row>
    <row r="228" spans="1:6" s="46" customFormat="1" outlineLevel="1">
      <c r="A228" s="259"/>
      <c r="B228" s="26" t="s">
        <v>623</v>
      </c>
      <c r="C228" s="260"/>
      <c r="D228" s="261"/>
      <c r="E228" s="1006"/>
      <c r="F228" s="1006"/>
    </row>
    <row r="229" spans="1:6" s="244" customFormat="1" outlineLevel="1">
      <c r="A229" s="266" t="s">
        <v>501</v>
      </c>
      <c r="B229" s="520" t="s">
        <v>141</v>
      </c>
      <c r="C229" s="268" t="s">
        <v>1063</v>
      </c>
      <c r="D229" s="265">
        <v>90</v>
      </c>
      <c r="E229" s="243"/>
      <c r="F229" s="1167" t="str">
        <f t="shared" ref="F229:F231" si="24">IF(N(E229),ROUND(E229*D229,2),"")</f>
        <v/>
      </c>
    </row>
    <row r="230" spans="1:6" s="244" customFormat="1" outlineLevel="1">
      <c r="A230" s="266" t="s">
        <v>502</v>
      </c>
      <c r="B230" s="521" t="s">
        <v>624</v>
      </c>
      <c r="C230" s="268" t="s">
        <v>1063</v>
      </c>
      <c r="D230" s="265">
        <v>65</v>
      </c>
      <c r="E230" s="243"/>
      <c r="F230" s="1167" t="str">
        <f t="shared" si="24"/>
        <v/>
      </c>
    </row>
    <row r="231" spans="1:6" s="244" customFormat="1" outlineLevel="1">
      <c r="A231" s="266" t="s">
        <v>590</v>
      </c>
      <c r="B231" s="521" t="s">
        <v>923</v>
      </c>
      <c r="C231" s="268" t="s">
        <v>1063</v>
      </c>
      <c r="D231" s="265">
        <v>6</v>
      </c>
      <c r="E231" s="243"/>
      <c r="F231" s="1167" t="str">
        <f t="shared" si="24"/>
        <v/>
      </c>
    </row>
    <row r="232" spans="1:6" s="244" customFormat="1" outlineLevel="1">
      <c r="A232" s="269"/>
      <c r="B232" s="270"/>
      <c r="C232" s="271"/>
      <c r="D232" s="272"/>
      <c r="E232" s="1162"/>
      <c r="F232" s="1163"/>
    </row>
    <row r="233" spans="1:6" s="42" customFormat="1" outlineLevel="1">
      <c r="A233" s="252" t="s">
        <v>494</v>
      </c>
      <c r="B233" s="522" t="s">
        <v>703</v>
      </c>
      <c r="C233" s="523" t="s">
        <v>1063</v>
      </c>
      <c r="D233" s="303">
        <v>170</v>
      </c>
      <c r="E233" s="425"/>
      <c r="F233" s="1185" t="str">
        <f t="shared" ref="F233" si="25">IF(N(E233),ROUND(E233*D233,2),"")</f>
        <v/>
      </c>
    </row>
    <row r="234" spans="1:6" s="42" customFormat="1" ht="38.25" outlineLevel="1">
      <c r="A234" s="256"/>
      <c r="B234" s="524" t="s">
        <v>120</v>
      </c>
      <c r="C234" s="257"/>
      <c r="D234" s="258"/>
      <c r="E234" s="1005"/>
      <c r="F234" s="1005"/>
    </row>
    <row r="235" spans="1:6" s="42" customFormat="1" outlineLevel="1">
      <c r="A235" s="259"/>
      <c r="B235" s="26" t="s">
        <v>161</v>
      </c>
      <c r="C235" s="260"/>
      <c r="D235" s="261"/>
      <c r="E235" s="1006"/>
      <c r="F235" s="1006"/>
    </row>
    <row r="236" spans="1:6" s="42" customFormat="1" outlineLevel="1">
      <c r="A236" s="259"/>
      <c r="B236" s="26"/>
      <c r="C236" s="260"/>
      <c r="D236" s="261"/>
      <c r="E236" s="1006"/>
      <c r="F236" s="1006"/>
    </row>
    <row r="237" spans="1:6" s="42" customFormat="1" outlineLevel="1">
      <c r="A237" s="252" t="s">
        <v>897</v>
      </c>
      <c r="B237" s="522" t="s">
        <v>704</v>
      </c>
      <c r="C237" s="523" t="s">
        <v>1063</v>
      </c>
      <c r="D237" s="303">
        <v>40</v>
      </c>
      <c r="E237" s="239"/>
      <c r="F237" s="1185" t="str">
        <f t="shared" ref="F237" si="26">IF(N(E237),ROUND(E237*D237,2),"")</f>
        <v/>
      </c>
    </row>
    <row r="238" spans="1:6" s="42" customFormat="1" ht="25.5" outlineLevel="1">
      <c r="A238" s="256"/>
      <c r="B238" s="524" t="s">
        <v>705</v>
      </c>
      <c r="C238" s="257"/>
      <c r="D238" s="258"/>
      <c r="E238" s="1005"/>
      <c r="F238" s="1005"/>
    </row>
    <row r="239" spans="1:6" s="42" customFormat="1" outlineLevel="1">
      <c r="A239" s="259"/>
      <c r="B239" s="26" t="s">
        <v>161</v>
      </c>
      <c r="C239" s="260"/>
      <c r="D239" s="261"/>
      <c r="E239" s="1006"/>
      <c r="F239" s="1006"/>
    </row>
    <row r="240" spans="1:6" s="42" customFormat="1" outlineLevel="1">
      <c r="A240" s="262"/>
      <c r="B240" s="5"/>
      <c r="C240" s="263"/>
      <c r="D240" s="264"/>
      <c r="E240" s="1184"/>
      <c r="F240" s="1005"/>
    </row>
    <row r="241" spans="1:9" s="46" customFormat="1" ht="76.5" outlineLevel="1">
      <c r="A241" s="256" t="s">
        <v>898</v>
      </c>
      <c r="B241" s="525" t="s">
        <v>706</v>
      </c>
      <c r="C241" s="257" t="s">
        <v>491</v>
      </c>
      <c r="D241" s="258">
        <v>24</v>
      </c>
      <c r="E241" s="240"/>
      <c r="F241" s="1185" t="str">
        <f t="shared" ref="F241" si="27">IF(N(E241),ROUND(E241*D241,2),"")</f>
        <v/>
      </c>
    </row>
    <row r="242" spans="1:9" s="46" customFormat="1" ht="89.25" outlineLevel="1">
      <c r="A242" s="256"/>
      <c r="B242" s="12" t="s">
        <v>707</v>
      </c>
      <c r="C242" s="271"/>
      <c r="D242" s="272"/>
      <c r="E242" s="1005"/>
      <c r="F242" s="1005"/>
    </row>
    <row r="243" spans="1:9" s="46" customFormat="1" outlineLevel="1">
      <c r="A243" s="259"/>
      <c r="B243" s="26" t="s">
        <v>121</v>
      </c>
      <c r="C243" s="279"/>
      <c r="D243" s="280"/>
      <c r="E243" s="1006"/>
      <c r="F243" s="1006"/>
    </row>
    <row r="244" spans="1:9" s="244" customFormat="1" outlineLevel="1">
      <c r="A244" s="266"/>
      <c r="B244" s="267"/>
      <c r="C244" s="268"/>
      <c r="D244" s="265"/>
      <c r="E244" s="1166"/>
      <c r="F244" s="1167"/>
    </row>
    <row r="245" spans="1:9" s="46" customFormat="1" ht="63.75" outlineLevel="1">
      <c r="A245" s="256" t="s">
        <v>899</v>
      </c>
      <c r="B245" s="526" t="s">
        <v>2288</v>
      </c>
      <c r="C245" s="257" t="s">
        <v>491</v>
      </c>
      <c r="D245" s="258">
        <v>9</v>
      </c>
      <c r="E245" s="426"/>
      <c r="F245" s="1163" t="str">
        <f t="shared" ref="F245" si="28">IF(N(E245),ROUND(E245*D245,2),"")</f>
        <v/>
      </c>
    </row>
    <row r="246" spans="1:9" s="46" customFormat="1" outlineLevel="1">
      <c r="A246" s="277"/>
      <c r="B246" s="26" t="s">
        <v>121</v>
      </c>
      <c r="C246" s="279"/>
      <c r="D246" s="280"/>
      <c r="E246" s="1307"/>
      <c r="F246" s="1006"/>
    </row>
    <row r="247" spans="1:9" s="42" customFormat="1" ht="13.5" thickBot="1">
      <c r="A247" s="174"/>
      <c r="B247" s="175"/>
      <c r="C247" s="176"/>
      <c r="D247" s="177"/>
      <c r="E247" s="1308"/>
      <c r="F247" s="1309"/>
      <c r="G247" s="13"/>
      <c r="H247" s="41"/>
      <c r="I247" s="41"/>
    </row>
    <row r="248" spans="1:9" s="46" customFormat="1" ht="20.100000000000001" customHeight="1" thickBot="1">
      <c r="A248" s="142"/>
      <c r="B248" s="164" t="s">
        <v>708</v>
      </c>
      <c r="C248" s="144"/>
      <c r="D248" s="144"/>
      <c r="E248" s="163"/>
      <c r="F248" s="1305">
        <f>SUM(F212:F246,F211,F202)</f>
        <v>0</v>
      </c>
      <c r="G248" s="45"/>
      <c r="H248" s="45"/>
    </row>
    <row r="249" spans="1:9" s="87" customFormat="1">
      <c r="A249" s="100"/>
      <c r="B249" s="101"/>
      <c r="C249" s="159"/>
      <c r="D249" s="73"/>
      <c r="E249" s="1261"/>
      <c r="F249" s="1262"/>
      <c r="G249" s="25"/>
      <c r="H249" s="25"/>
    </row>
    <row r="250" spans="1:9" s="46" customFormat="1" ht="20.100000000000001" customHeight="1">
      <c r="A250" s="79" t="s">
        <v>584</v>
      </c>
      <c r="B250" s="80" t="s">
        <v>1278</v>
      </c>
      <c r="C250" s="81"/>
      <c r="D250" s="82"/>
      <c r="E250" s="1158"/>
      <c r="F250" s="1159"/>
      <c r="G250" s="45"/>
      <c r="H250" s="45"/>
    </row>
    <row r="251" spans="1:9" s="87" customFormat="1">
      <c r="A251" s="100"/>
      <c r="B251" s="101"/>
      <c r="C251" s="159"/>
      <c r="D251" s="73"/>
      <c r="E251" s="1261"/>
      <c r="F251" s="1262"/>
      <c r="G251" s="25"/>
      <c r="H251" s="25"/>
    </row>
    <row r="252" spans="1:9" s="46" customFormat="1" ht="20.100000000000001" customHeight="1">
      <c r="A252" s="104" t="s">
        <v>662</v>
      </c>
      <c r="B252" s="105" t="s">
        <v>709</v>
      </c>
      <c r="C252" s="160"/>
      <c r="D252" s="161"/>
      <c r="E252" s="1263"/>
      <c r="F252" s="1264"/>
      <c r="G252" s="45"/>
      <c r="H252" s="45"/>
    </row>
    <row r="253" spans="1:9" s="42" customFormat="1" collapsed="1">
      <c r="A253" s="108"/>
      <c r="B253" s="109"/>
      <c r="C253" s="110"/>
      <c r="D253" s="111"/>
      <c r="E253" s="1212"/>
      <c r="F253" s="1213"/>
      <c r="G253" s="13"/>
      <c r="H253" s="41"/>
      <c r="I253" s="41"/>
    </row>
    <row r="254" spans="1:9" s="42" customFormat="1" outlineLevel="1">
      <c r="A254" s="313" t="s">
        <v>490</v>
      </c>
      <c r="B254" s="253" t="s">
        <v>710</v>
      </c>
      <c r="C254" s="417"/>
      <c r="D254" s="255"/>
      <c r="E254" s="1004"/>
      <c r="F254" s="1004"/>
    </row>
    <row r="255" spans="1:9" s="42" customFormat="1" ht="102" outlineLevel="1">
      <c r="A255" s="344"/>
      <c r="B255" s="6" t="s">
        <v>1296</v>
      </c>
      <c r="C255" s="315"/>
      <c r="D255" s="258"/>
      <c r="E255" s="1005"/>
      <c r="F255" s="1005"/>
    </row>
    <row r="256" spans="1:9" s="42" customFormat="1" ht="25.5" outlineLevel="1">
      <c r="A256" s="418" t="s">
        <v>487</v>
      </c>
      <c r="B256" s="469" t="s">
        <v>2134</v>
      </c>
      <c r="C256" s="445" t="s">
        <v>491</v>
      </c>
      <c r="D256" s="452">
        <v>1</v>
      </c>
      <c r="E256" s="242"/>
      <c r="F256" s="1272" t="str">
        <f t="shared" ref="F256" si="29">IF(N(E256),ROUND(E256*D256,2),"")</f>
        <v/>
      </c>
    </row>
    <row r="257" spans="1:6" s="42" customFormat="1" outlineLevel="1">
      <c r="A257" s="418"/>
      <c r="B257" s="527" t="s">
        <v>711</v>
      </c>
      <c r="C257" s="445"/>
      <c r="D257" s="452"/>
      <c r="E257" s="1184"/>
      <c r="F257" s="1272"/>
    </row>
    <row r="258" spans="1:6" s="42" customFormat="1" ht="25.5" outlineLevel="1">
      <c r="A258" s="418" t="s">
        <v>488</v>
      </c>
      <c r="B258" s="515" t="s">
        <v>1297</v>
      </c>
      <c r="C258" s="445" t="s">
        <v>491</v>
      </c>
      <c r="D258" s="452">
        <v>1</v>
      </c>
      <c r="E258" s="242"/>
      <c r="F258" s="1272" t="str">
        <f t="shared" ref="F258:F267" si="30">IF(N(E258),ROUND(E258*D258,2),"")</f>
        <v/>
      </c>
    </row>
    <row r="259" spans="1:6" s="42" customFormat="1" ht="25.5" outlineLevel="1">
      <c r="A259" s="418" t="s">
        <v>968</v>
      </c>
      <c r="B259" s="515" t="s">
        <v>1298</v>
      </c>
      <c r="C259" s="445" t="s">
        <v>491</v>
      </c>
      <c r="D259" s="452">
        <v>1</v>
      </c>
      <c r="E259" s="242"/>
      <c r="F259" s="1272" t="str">
        <f t="shared" si="30"/>
        <v/>
      </c>
    </row>
    <row r="260" spans="1:6" s="42" customFormat="1" ht="25.5" outlineLevel="1">
      <c r="A260" s="418" t="s">
        <v>969</v>
      </c>
      <c r="B260" s="515" t="s">
        <v>1299</v>
      </c>
      <c r="C260" s="445" t="s">
        <v>491</v>
      </c>
      <c r="D260" s="452">
        <v>2</v>
      </c>
      <c r="E260" s="242"/>
      <c r="F260" s="1272" t="str">
        <f t="shared" si="30"/>
        <v/>
      </c>
    </row>
    <row r="261" spans="1:6" s="42" customFormat="1" outlineLevel="1">
      <c r="A261" s="418" t="s">
        <v>970</v>
      </c>
      <c r="B261" s="515" t="s">
        <v>124</v>
      </c>
      <c r="C261" s="445" t="s">
        <v>491</v>
      </c>
      <c r="D261" s="452">
        <v>8</v>
      </c>
      <c r="E261" s="242"/>
      <c r="F261" s="1272" t="str">
        <f t="shared" si="30"/>
        <v/>
      </c>
    </row>
    <row r="262" spans="1:6" s="42" customFormat="1" outlineLevel="1">
      <c r="A262" s="418" t="s">
        <v>1269</v>
      </c>
      <c r="B262" s="515" t="s">
        <v>1300</v>
      </c>
      <c r="C262" s="445" t="s">
        <v>491</v>
      </c>
      <c r="D262" s="452">
        <v>6</v>
      </c>
      <c r="E262" s="242"/>
      <c r="F262" s="1272" t="str">
        <f t="shared" si="30"/>
        <v/>
      </c>
    </row>
    <row r="263" spans="1:6" s="42" customFormat="1" outlineLevel="1">
      <c r="A263" s="418" t="s">
        <v>1446</v>
      </c>
      <c r="B263" s="515" t="s">
        <v>123</v>
      </c>
      <c r="C263" s="445" t="s">
        <v>491</v>
      </c>
      <c r="D263" s="452">
        <v>2</v>
      </c>
      <c r="E263" s="242"/>
      <c r="F263" s="1272" t="str">
        <f t="shared" si="30"/>
        <v/>
      </c>
    </row>
    <row r="264" spans="1:6" s="42" customFormat="1" outlineLevel="1">
      <c r="A264" s="418" t="s">
        <v>1454</v>
      </c>
      <c r="B264" s="515" t="s">
        <v>1301</v>
      </c>
      <c r="C264" s="445" t="s">
        <v>491</v>
      </c>
      <c r="D264" s="452">
        <v>1</v>
      </c>
      <c r="E264" s="242"/>
      <c r="F264" s="1272" t="str">
        <f t="shared" si="30"/>
        <v/>
      </c>
    </row>
    <row r="265" spans="1:6" s="42" customFormat="1" outlineLevel="1">
      <c r="A265" s="418" t="s">
        <v>604</v>
      </c>
      <c r="B265" s="515" t="s">
        <v>1302</v>
      </c>
      <c r="C265" s="445" t="s">
        <v>491</v>
      </c>
      <c r="D265" s="452">
        <v>1</v>
      </c>
      <c r="E265" s="242"/>
      <c r="F265" s="1272" t="str">
        <f t="shared" si="30"/>
        <v/>
      </c>
    </row>
    <row r="266" spans="1:6" s="42" customFormat="1" outlineLevel="1">
      <c r="A266" s="418" t="s">
        <v>215</v>
      </c>
      <c r="B266" s="515" t="s">
        <v>1303</v>
      </c>
      <c r="C266" s="445" t="s">
        <v>491</v>
      </c>
      <c r="D266" s="452">
        <v>1</v>
      </c>
      <c r="E266" s="242"/>
      <c r="F266" s="1272" t="str">
        <f t="shared" si="30"/>
        <v/>
      </c>
    </row>
    <row r="267" spans="1:6" s="42" customFormat="1" outlineLevel="1">
      <c r="A267" s="418" t="s">
        <v>216</v>
      </c>
      <c r="B267" s="515" t="s">
        <v>1304</v>
      </c>
      <c r="C267" s="445" t="s">
        <v>491</v>
      </c>
      <c r="D267" s="452">
        <v>2</v>
      </c>
      <c r="E267" s="242"/>
      <c r="F267" s="1272" t="str">
        <f t="shared" si="30"/>
        <v/>
      </c>
    </row>
    <row r="268" spans="1:6" s="42" customFormat="1" outlineLevel="1">
      <c r="A268" s="418"/>
      <c r="B268" s="527" t="s">
        <v>1305</v>
      </c>
      <c r="C268" s="445"/>
      <c r="D268" s="452"/>
      <c r="E268" s="1184"/>
      <c r="F268" s="1272"/>
    </row>
    <row r="269" spans="1:6" s="42" customFormat="1" ht="25.5" outlineLevel="1">
      <c r="A269" s="418" t="s">
        <v>217</v>
      </c>
      <c r="B269" s="515" t="s">
        <v>1306</v>
      </c>
      <c r="C269" s="445" t="s">
        <v>491</v>
      </c>
      <c r="D269" s="452">
        <v>1</v>
      </c>
      <c r="E269" s="242"/>
      <c r="F269" s="1272" t="str">
        <f t="shared" ref="F269:F272" si="31">IF(N(E269),ROUND(E269*D269,2),"")</f>
        <v/>
      </c>
    </row>
    <row r="270" spans="1:6" s="42" customFormat="1" outlineLevel="1">
      <c r="A270" s="418" t="s">
        <v>218</v>
      </c>
      <c r="B270" s="515" t="s">
        <v>124</v>
      </c>
      <c r="C270" s="445" t="s">
        <v>491</v>
      </c>
      <c r="D270" s="452">
        <v>3</v>
      </c>
      <c r="E270" s="242"/>
      <c r="F270" s="1272" t="str">
        <f t="shared" si="31"/>
        <v/>
      </c>
    </row>
    <row r="271" spans="1:6" s="42" customFormat="1" outlineLevel="1">
      <c r="A271" s="418" t="s">
        <v>219</v>
      </c>
      <c r="B271" s="528" t="s">
        <v>712</v>
      </c>
      <c r="C271" s="445" t="s">
        <v>491</v>
      </c>
      <c r="D271" s="452">
        <v>1</v>
      </c>
      <c r="E271" s="242"/>
      <c r="F271" s="1272" t="str">
        <f t="shared" si="31"/>
        <v/>
      </c>
    </row>
    <row r="272" spans="1:6" s="42" customFormat="1" ht="13.5" outlineLevel="1" thickBot="1">
      <c r="A272" s="419" t="s">
        <v>220</v>
      </c>
      <c r="B272" s="516" t="s">
        <v>1307</v>
      </c>
      <c r="C272" s="467" t="s">
        <v>491</v>
      </c>
      <c r="D272" s="517">
        <v>1</v>
      </c>
      <c r="E272" s="403"/>
      <c r="F272" s="1273" t="str">
        <f t="shared" si="31"/>
        <v/>
      </c>
    </row>
    <row r="273" spans="1:6" s="42" customFormat="1" outlineLevel="1">
      <c r="A273" s="456"/>
      <c r="B273" s="457" t="s">
        <v>213</v>
      </c>
      <c r="C273" s="458" t="s">
        <v>159</v>
      </c>
      <c r="D273" s="459">
        <v>1</v>
      </c>
      <c r="E273" s="1274"/>
      <c r="F273" s="1310">
        <f>SUM(F256:F272)*D273</f>
        <v>0</v>
      </c>
    </row>
    <row r="274" spans="1:6" s="42" customFormat="1" outlineLevel="1">
      <c r="A274" s="344"/>
      <c r="B274" s="5"/>
      <c r="C274" s="257"/>
      <c r="D274" s="258"/>
      <c r="E274" s="1005"/>
      <c r="F274" s="1186"/>
    </row>
    <row r="275" spans="1:6" s="42" customFormat="1" outlineLevel="1">
      <c r="A275" s="418" t="s">
        <v>492</v>
      </c>
      <c r="B275" s="5" t="s">
        <v>158</v>
      </c>
      <c r="C275" s="319"/>
      <c r="D275" s="264"/>
      <c r="E275" s="1184"/>
      <c r="F275" s="1184"/>
    </row>
    <row r="276" spans="1:6" s="42" customFormat="1" ht="76.5" outlineLevel="1">
      <c r="A276" s="344"/>
      <c r="B276" s="6" t="s">
        <v>118</v>
      </c>
      <c r="C276" s="315"/>
      <c r="D276" s="258"/>
      <c r="E276" s="1005"/>
      <c r="F276" s="1005"/>
    </row>
    <row r="277" spans="1:6" s="42" customFormat="1" outlineLevel="1">
      <c r="A277" s="344"/>
      <c r="B277" s="26" t="s">
        <v>156</v>
      </c>
      <c r="C277" s="315"/>
      <c r="D277" s="258"/>
      <c r="E277" s="1005"/>
      <c r="F277" s="1005"/>
    </row>
    <row r="278" spans="1:6" s="42" customFormat="1" ht="14.25" outlineLevel="1">
      <c r="A278" s="418" t="s">
        <v>483</v>
      </c>
      <c r="B278" s="518" t="s">
        <v>116</v>
      </c>
      <c r="C278" s="263" t="s">
        <v>1063</v>
      </c>
      <c r="D278" s="264">
        <v>15</v>
      </c>
      <c r="E278" s="242"/>
      <c r="F278" s="1311" t="str">
        <f t="shared" ref="F278:F283" si="32">IF(N(E278),ROUND(E278*D278,2),"")</f>
        <v/>
      </c>
    </row>
    <row r="279" spans="1:6" s="42" customFormat="1" ht="14.25" outlineLevel="1">
      <c r="A279" s="418" t="s">
        <v>484</v>
      </c>
      <c r="B279" s="518" t="s">
        <v>1279</v>
      </c>
      <c r="C279" s="263" t="s">
        <v>1063</v>
      </c>
      <c r="D279" s="264">
        <v>55</v>
      </c>
      <c r="E279" s="242"/>
      <c r="F279" s="1311" t="str">
        <f t="shared" si="32"/>
        <v/>
      </c>
    </row>
    <row r="280" spans="1:6" s="42" customFormat="1" ht="14.25" outlineLevel="1">
      <c r="A280" s="418" t="s">
        <v>575</v>
      </c>
      <c r="B280" s="518" t="s">
        <v>1280</v>
      </c>
      <c r="C280" s="263" t="s">
        <v>1063</v>
      </c>
      <c r="D280" s="264">
        <v>20</v>
      </c>
      <c r="E280" s="242"/>
      <c r="F280" s="1311" t="str">
        <f t="shared" si="32"/>
        <v/>
      </c>
    </row>
    <row r="281" spans="1:6" s="42" customFormat="1" ht="14.25" outlineLevel="1">
      <c r="A281" s="418" t="s">
        <v>1074</v>
      </c>
      <c r="B281" s="518" t="s">
        <v>1533</v>
      </c>
      <c r="C281" s="263" t="s">
        <v>1063</v>
      </c>
      <c r="D281" s="264">
        <v>20</v>
      </c>
      <c r="E281" s="242"/>
      <c r="F281" s="1311" t="str">
        <f t="shared" si="32"/>
        <v/>
      </c>
    </row>
    <row r="282" spans="1:6" s="42" customFormat="1" outlineLevel="1">
      <c r="A282" s="344"/>
      <c r="B282" s="518"/>
      <c r="C282" s="257"/>
      <c r="D282" s="258"/>
      <c r="E282" s="1005"/>
      <c r="F282" s="1311"/>
    </row>
    <row r="283" spans="1:6" s="42" customFormat="1" outlineLevel="1">
      <c r="A283" s="252" t="s">
        <v>493</v>
      </c>
      <c r="B283" s="522" t="s">
        <v>713</v>
      </c>
      <c r="C283" s="523" t="s">
        <v>1063</v>
      </c>
      <c r="D283" s="303">
        <v>8</v>
      </c>
      <c r="E283" s="425"/>
      <c r="F283" s="1311" t="str">
        <f t="shared" si="32"/>
        <v/>
      </c>
    </row>
    <row r="284" spans="1:6" s="42" customFormat="1" ht="38.25" outlineLevel="1">
      <c r="A284" s="256"/>
      <c r="B284" s="524" t="s">
        <v>1308</v>
      </c>
      <c r="C284" s="257"/>
      <c r="D284" s="258"/>
      <c r="E284" s="1005"/>
      <c r="F284" s="1005"/>
    </row>
    <row r="285" spans="1:6" s="42" customFormat="1" outlineLevel="1">
      <c r="A285" s="259"/>
      <c r="B285" s="26" t="s">
        <v>1287</v>
      </c>
      <c r="C285" s="260"/>
      <c r="D285" s="261"/>
      <c r="E285" s="1006"/>
      <c r="F285" s="1006"/>
    </row>
    <row r="286" spans="1:6" s="42" customFormat="1" outlineLevel="1">
      <c r="A286" s="259"/>
      <c r="B286" s="26"/>
      <c r="C286" s="260"/>
      <c r="D286" s="261"/>
      <c r="E286" s="1006"/>
      <c r="F286" s="1006"/>
    </row>
    <row r="287" spans="1:6" s="42" customFormat="1" outlineLevel="1">
      <c r="A287" s="252" t="s">
        <v>901</v>
      </c>
      <c r="B287" s="522" t="s">
        <v>1285</v>
      </c>
      <c r="C287" s="523"/>
      <c r="D287" s="303"/>
      <c r="E287" s="1306"/>
      <c r="F287" s="1306"/>
    </row>
    <row r="288" spans="1:6" s="42" customFormat="1" ht="38.25" outlineLevel="1">
      <c r="A288" s="256"/>
      <c r="B288" s="524" t="s">
        <v>1286</v>
      </c>
      <c r="C288" s="257"/>
      <c r="D288" s="258"/>
      <c r="E288" s="1005"/>
      <c r="F288" s="1005"/>
    </row>
    <row r="289" spans="1:6" s="42" customFormat="1" outlineLevel="1">
      <c r="A289" s="259"/>
      <c r="B289" s="26" t="s">
        <v>1287</v>
      </c>
      <c r="C289" s="260"/>
      <c r="D289" s="261"/>
      <c r="E289" s="1006"/>
      <c r="F289" s="1006"/>
    </row>
    <row r="290" spans="1:6" s="244" customFormat="1" outlineLevel="1">
      <c r="A290" s="266" t="s">
        <v>500</v>
      </c>
      <c r="B290" s="515" t="s">
        <v>1288</v>
      </c>
      <c r="C290" s="268" t="s">
        <v>1063</v>
      </c>
      <c r="D290" s="265">
        <v>10</v>
      </c>
      <c r="E290" s="243"/>
      <c r="F290" s="1312" t="str">
        <f t="shared" ref="F290:F291" si="33">IF(N(E290),ROUND(E290*D290,2),"")</f>
        <v/>
      </c>
    </row>
    <row r="291" spans="1:6" s="244" customFormat="1" outlineLevel="1">
      <c r="A291" s="266" t="s">
        <v>583</v>
      </c>
      <c r="B291" s="515" t="s">
        <v>1289</v>
      </c>
      <c r="C291" s="268" t="s">
        <v>1063</v>
      </c>
      <c r="D291" s="265">
        <v>10</v>
      </c>
      <c r="E291" s="243"/>
      <c r="F291" s="1312" t="str">
        <f t="shared" si="33"/>
        <v/>
      </c>
    </row>
    <row r="292" spans="1:6" s="42" customFormat="1" outlineLevel="1">
      <c r="A292" s="259"/>
      <c r="B292" s="26"/>
      <c r="C292" s="260"/>
      <c r="D292" s="261"/>
      <c r="E292" s="1006"/>
      <c r="F292" s="1313"/>
    </row>
    <row r="293" spans="1:6" s="42" customFormat="1" outlineLevel="1">
      <c r="A293" s="313" t="s">
        <v>588</v>
      </c>
      <c r="B293" s="253" t="s">
        <v>1309</v>
      </c>
      <c r="C293" s="417"/>
      <c r="D293" s="255"/>
      <c r="E293" s="1004"/>
      <c r="F293" s="1281"/>
    </row>
    <row r="294" spans="1:6" s="42" customFormat="1" ht="38.25" outlineLevel="1">
      <c r="A294" s="344"/>
      <c r="B294" s="6" t="s">
        <v>1310</v>
      </c>
      <c r="C294" s="315"/>
      <c r="D294" s="258"/>
      <c r="E294" s="1005"/>
      <c r="F294" s="1314"/>
    </row>
    <row r="295" spans="1:6" s="42" customFormat="1" outlineLevel="1">
      <c r="A295" s="418" t="s">
        <v>501</v>
      </c>
      <c r="B295" s="515" t="s">
        <v>1312</v>
      </c>
      <c r="C295" s="445" t="s">
        <v>491</v>
      </c>
      <c r="D295" s="452">
        <v>3</v>
      </c>
      <c r="E295" s="242"/>
      <c r="F295" s="1312" t="str">
        <f t="shared" ref="F295:F297" si="34">IF(N(E295),ROUND(E295*D295,2),"")</f>
        <v/>
      </c>
    </row>
    <row r="296" spans="1:6" s="42" customFormat="1" outlineLevel="1">
      <c r="A296" s="418" t="s">
        <v>502</v>
      </c>
      <c r="B296" s="515" t="s">
        <v>1311</v>
      </c>
      <c r="C296" s="445" t="s">
        <v>491</v>
      </c>
      <c r="D296" s="452">
        <v>2</v>
      </c>
      <c r="E296" s="242"/>
      <c r="F296" s="1312" t="str">
        <f t="shared" si="34"/>
        <v/>
      </c>
    </row>
    <row r="297" spans="1:6" s="42" customFormat="1" outlineLevel="1">
      <c r="A297" s="418" t="s">
        <v>590</v>
      </c>
      <c r="B297" s="515" t="s">
        <v>1313</v>
      </c>
      <c r="C297" s="445" t="s">
        <v>491</v>
      </c>
      <c r="D297" s="452">
        <v>2</v>
      </c>
      <c r="E297" s="242"/>
      <c r="F297" s="1312" t="str">
        <f t="shared" si="34"/>
        <v/>
      </c>
    </row>
    <row r="298" spans="1:6" s="42" customFormat="1" outlineLevel="1">
      <c r="A298" s="344"/>
      <c r="B298" s="6"/>
      <c r="C298" s="257"/>
      <c r="D298" s="258"/>
      <c r="E298" s="1005"/>
      <c r="F298" s="1315"/>
    </row>
    <row r="299" spans="1:6" s="42" customFormat="1" outlineLevel="1">
      <c r="A299" s="252" t="s">
        <v>494</v>
      </c>
      <c r="B299" s="519" t="s">
        <v>1293</v>
      </c>
      <c r="C299" s="254" t="s">
        <v>491</v>
      </c>
      <c r="D299" s="255">
        <v>2</v>
      </c>
      <c r="E299" s="239"/>
      <c r="F299" s="1311" t="str">
        <f t="shared" ref="F299" si="35">IF(N(E299),ROUND(E299*D299,2),"")</f>
        <v/>
      </c>
    </row>
    <row r="300" spans="1:6" s="42" customFormat="1" ht="25.5" outlineLevel="1">
      <c r="A300" s="256"/>
      <c r="B300" s="529" t="s">
        <v>1295</v>
      </c>
      <c r="C300" s="257"/>
      <c r="D300" s="258"/>
      <c r="E300" s="1005"/>
      <c r="F300" s="1314"/>
    </row>
    <row r="301" spans="1:6" s="42" customFormat="1" outlineLevel="1">
      <c r="A301" s="259"/>
      <c r="B301" s="26" t="s">
        <v>1294</v>
      </c>
      <c r="C301" s="260"/>
      <c r="D301" s="261"/>
      <c r="E301" s="1006"/>
      <c r="F301" s="1313"/>
    </row>
    <row r="302" spans="1:6" s="42" customFormat="1" outlineLevel="1" collapsed="1">
      <c r="A302" s="256"/>
      <c r="B302" s="6"/>
      <c r="C302" s="257"/>
      <c r="D302" s="258"/>
      <c r="E302" s="1005"/>
      <c r="F302" s="1314"/>
    </row>
    <row r="303" spans="1:6" s="42" customFormat="1" outlineLevel="1">
      <c r="A303" s="252" t="s">
        <v>897</v>
      </c>
      <c r="B303" s="519" t="s">
        <v>1290</v>
      </c>
      <c r="C303" s="254" t="s">
        <v>491</v>
      </c>
      <c r="D303" s="255">
        <v>1</v>
      </c>
      <c r="E303" s="239"/>
      <c r="F303" s="1311" t="str">
        <f t="shared" ref="F303" si="36">IF(N(E303),ROUND(E303*D303,2),"")</f>
        <v/>
      </c>
    </row>
    <row r="304" spans="1:6" s="42" customFormat="1" ht="25.5" outlineLevel="1">
      <c r="A304" s="256"/>
      <c r="B304" s="391" t="s">
        <v>1292</v>
      </c>
      <c r="C304" s="257"/>
      <c r="D304" s="258"/>
      <c r="E304" s="1005"/>
      <c r="F304" s="1314"/>
    </row>
    <row r="305" spans="1:6" s="42" customFormat="1" outlineLevel="1">
      <c r="A305" s="259"/>
      <c r="B305" s="26" t="s">
        <v>1291</v>
      </c>
      <c r="C305" s="260"/>
      <c r="D305" s="261"/>
      <c r="E305" s="1006"/>
      <c r="F305" s="1313"/>
    </row>
    <row r="306" spans="1:6" s="42" customFormat="1" outlineLevel="1">
      <c r="A306" s="256"/>
      <c r="B306" s="6"/>
      <c r="C306" s="257"/>
      <c r="D306" s="258"/>
      <c r="E306" s="1006"/>
      <c r="F306" s="1313"/>
    </row>
    <row r="307" spans="1:6" s="42" customFormat="1" ht="25.5" outlineLevel="1">
      <c r="A307" s="252" t="s">
        <v>898</v>
      </c>
      <c r="B307" s="519" t="s">
        <v>714</v>
      </c>
      <c r="C307" s="254" t="s">
        <v>491</v>
      </c>
      <c r="D307" s="255">
        <v>2</v>
      </c>
      <c r="E307" s="240"/>
      <c r="F307" s="1311" t="str">
        <f t="shared" ref="F307" si="37">IF(N(E307),ROUND(E307*D307,2),"")</f>
        <v/>
      </c>
    </row>
    <row r="308" spans="1:6" s="42" customFormat="1" outlineLevel="1" collapsed="1">
      <c r="A308" s="259"/>
      <c r="B308" s="26" t="s">
        <v>1291</v>
      </c>
      <c r="C308" s="260"/>
      <c r="D308" s="261"/>
      <c r="E308" s="1006"/>
      <c r="F308" s="1313"/>
    </row>
    <row r="309" spans="1:6" s="42" customFormat="1" outlineLevel="1">
      <c r="A309" s="256"/>
      <c r="B309" s="6"/>
      <c r="C309" s="257"/>
      <c r="D309" s="258"/>
      <c r="E309" s="1307"/>
      <c r="F309" s="1316"/>
    </row>
    <row r="310" spans="1:6" s="42" customFormat="1" outlineLevel="1">
      <c r="A310" s="252" t="s">
        <v>899</v>
      </c>
      <c r="B310" s="522" t="s">
        <v>1281</v>
      </c>
      <c r="C310" s="523"/>
      <c r="D310" s="303"/>
      <c r="E310" s="1317"/>
      <c r="F310" s="1318"/>
    </row>
    <row r="311" spans="1:6" s="42" customFormat="1" ht="25.5" outlineLevel="1">
      <c r="A311" s="256"/>
      <c r="B311" s="524" t="s">
        <v>1282</v>
      </c>
      <c r="C311" s="257"/>
      <c r="D311" s="258"/>
      <c r="E311" s="1317"/>
      <c r="F311" s="1318"/>
    </row>
    <row r="312" spans="1:6" s="42" customFormat="1" outlineLevel="1">
      <c r="A312" s="259"/>
      <c r="B312" s="26" t="s">
        <v>161</v>
      </c>
      <c r="C312" s="260"/>
      <c r="D312" s="261"/>
      <c r="E312" s="1006"/>
      <c r="F312" s="1313"/>
    </row>
    <row r="313" spans="1:6" s="42" customFormat="1" outlineLevel="1">
      <c r="A313" s="266" t="s">
        <v>910</v>
      </c>
      <c r="B313" s="515" t="s">
        <v>1283</v>
      </c>
      <c r="C313" s="268" t="s">
        <v>1063</v>
      </c>
      <c r="D313" s="265">
        <v>10</v>
      </c>
      <c r="E313" s="241"/>
      <c r="F313" s="1312" t="str">
        <f t="shared" ref="F313:F314" si="38">IF(N(E313),ROUND(E313*D313,2),"")</f>
        <v/>
      </c>
    </row>
    <row r="314" spans="1:6" s="244" customFormat="1" outlineLevel="1">
      <c r="A314" s="266" t="s">
        <v>1000</v>
      </c>
      <c r="B314" s="515" t="s">
        <v>1284</v>
      </c>
      <c r="C314" s="268" t="s">
        <v>1063</v>
      </c>
      <c r="D314" s="265">
        <v>10</v>
      </c>
      <c r="E314" s="243"/>
      <c r="F314" s="1311" t="str">
        <f t="shared" si="38"/>
        <v/>
      </c>
    </row>
    <row r="315" spans="1:6" s="244" customFormat="1" outlineLevel="1">
      <c r="A315" s="259"/>
      <c r="B315" s="26"/>
      <c r="C315" s="260"/>
      <c r="D315" s="261"/>
      <c r="E315" s="1166"/>
      <c r="F315" s="1280"/>
    </row>
    <row r="316" spans="1:6" s="42" customFormat="1" ht="38.25" outlineLevel="1">
      <c r="A316" s="256" t="s">
        <v>909</v>
      </c>
      <c r="B316" s="253" t="s">
        <v>715</v>
      </c>
      <c r="C316" s="257" t="s">
        <v>491</v>
      </c>
      <c r="D316" s="258">
        <v>1</v>
      </c>
      <c r="E316" s="239"/>
      <c r="F316" s="1311" t="str">
        <f t="shared" ref="F316" si="39">IF(N(E316),ROUND(E316*D316,2),"")</f>
        <v/>
      </c>
    </row>
    <row r="317" spans="1:6" s="46" customFormat="1" ht="178.5" outlineLevel="1">
      <c r="A317" s="256"/>
      <c r="B317" s="12" t="s">
        <v>716</v>
      </c>
      <c r="C317" s="257"/>
      <c r="D317" s="258"/>
      <c r="E317" s="1005"/>
      <c r="F317" s="1314"/>
    </row>
    <row r="318" spans="1:6" s="46" customFormat="1" outlineLevel="1">
      <c r="A318" s="277"/>
      <c r="B318" s="26" t="s">
        <v>121</v>
      </c>
      <c r="C318" s="279"/>
      <c r="D318" s="280"/>
      <c r="E318" s="1006"/>
      <c r="F318" s="1313"/>
    </row>
    <row r="319" spans="1:6" s="46" customFormat="1" outlineLevel="1">
      <c r="A319" s="269"/>
      <c r="B319" s="6"/>
      <c r="C319" s="271"/>
      <c r="D319" s="272"/>
      <c r="E319" s="1006"/>
      <c r="F319" s="1313"/>
    </row>
    <row r="320" spans="1:6" s="46" customFormat="1" ht="76.5" outlineLevel="1">
      <c r="A320" s="252" t="s">
        <v>916</v>
      </c>
      <c r="B320" s="530" t="s">
        <v>2289</v>
      </c>
      <c r="C320" s="531" t="s">
        <v>491</v>
      </c>
      <c r="D320" s="532">
        <v>1</v>
      </c>
      <c r="E320" s="426"/>
      <c r="F320" s="1319" t="str">
        <f t="shared" ref="F320" si="40">IF(N(E320),ROUND(E320*D320,2),"")</f>
        <v/>
      </c>
    </row>
    <row r="321" spans="1:9" s="46" customFormat="1" outlineLevel="1">
      <c r="A321" s="259"/>
      <c r="B321" s="26" t="s">
        <v>121</v>
      </c>
      <c r="C321" s="279"/>
      <c r="D321" s="280"/>
      <c r="E321" s="1006"/>
      <c r="F321" s="1320"/>
    </row>
    <row r="322" spans="1:9" s="46" customFormat="1" outlineLevel="1">
      <c r="A322" s="269"/>
      <c r="B322" s="270"/>
      <c r="C322" s="271"/>
      <c r="D322" s="272"/>
      <c r="E322" s="1006"/>
      <c r="F322" s="1321"/>
    </row>
    <row r="323" spans="1:9" s="244" customFormat="1" outlineLevel="1">
      <c r="A323" s="533" t="s">
        <v>987</v>
      </c>
      <c r="B323" s="534" t="s">
        <v>1314</v>
      </c>
      <c r="C323" s="535"/>
      <c r="D323" s="536"/>
      <c r="E323" s="1004"/>
      <c r="F323" s="1322"/>
    </row>
    <row r="324" spans="1:9" s="14" customFormat="1" ht="38.25" outlineLevel="1">
      <c r="A324" s="500"/>
      <c r="B324" s="537" t="s">
        <v>1315</v>
      </c>
      <c r="C324" s="538"/>
      <c r="D324" s="539"/>
      <c r="E324" s="1323"/>
      <c r="F324" s="1324"/>
    </row>
    <row r="325" spans="1:9" s="14" customFormat="1" outlineLevel="1">
      <c r="A325" s="540"/>
      <c r="B325" s="541" t="s">
        <v>1316</v>
      </c>
      <c r="C325" s="542"/>
      <c r="D325" s="543"/>
      <c r="E325" s="1325"/>
      <c r="F325" s="1326"/>
    </row>
    <row r="326" spans="1:9" s="14" customFormat="1" outlineLevel="1">
      <c r="A326" s="544" t="s">
        <v>1001</v>
      </c>
      <c r="B326" s="545" t="s">
        <v>1317</v>
      </c>
      <c r="C326" s="546" t="s">
        <v>491</v>
      </c>
      <c r="D326" s="547">
        <v>2</v>
      </c>
      <c r="E326" s="984"/>
      <c r="F326" s="1327" t="str">
        <f t="shared" ref="F326:F331" si="41">IF(N(E326),ROUND(E326*D326,2),"")</f>
        <v/>
      </c>
    </row>
    <row r="327" spans="1:9" s="398" customFormat="1" outlineLevel="1">
      <c r="A327" s="544" t="s">
        <v>1028</v>
      </c>
      <c r="B327" s="545" t="s">
        <v>1318</v>
      </c>
      <c r="C327" s="546" t="s">
        <v>491</v>
      </c>
      <c r="D327" s="547">
        <v>1</v>
      </c>
      <c r="E327" s="984"/>
      <c r="F327" s="1327" t="str">
        <f t="shared" si="41"/>
        <v/>
      </c>
    </row>
    <row r="328" spans="1:9" s="398" customFormat="1" outlineLevel="1">
      <c r="A328" s="544" t="s">
        <v>264</v>
      </c>
      <c r="B328" s="545" t="s">
        <v>1319</v>
      </c>
      <c r="C328" s="546" t="s">
        <v>491</v>
      </c>
      <c r="D328" s="547">
        <v>1</v>
      </c>
      <c r="E328" s="984"/>
      <c r="F328" s="1327" t="str">
        <f t="shared" si="41"/>
        <v/>
      </c>
    </row>
    <row r="329" spans="1:9" s="398" customFormat="1" outlineLevel="1">
      <c r="A329" s="544" t="s">
        <v>265</v>
      </c>
      <c r="B329" s="545" t="s">
        <v>1320</v>
      </c>
      <c r="C329" s="546" t="s">
        <v>491</v>
      </c>
      <c r="D329" s="547">
        <v>1</v>
      </c>
      <c r="E329" s="984"/>
      <c r="F329" s="1327" t="str">
        <f t="shared" si="41"/>
        <v/>
      </c>
    </row>
    <row r="330" spans="1:9" s="398" customFormat="1" outlineLevel="1">
      <c r="A330" s="544" t="s">
        <v>1327</v>
      </c>
      <c r="B330" s="545" t="s">
        <v>1321</v>
      </c>
      <c r="C330" s="546" t="s">
        <v>491</v>
      </c>
      <c r="D330" s="547">
        <v>1</v>
      </c>
      <c r="E330" s="984"/>
      <c r="F330" s="1327" t="str">
        <f t="shared" si="41"/>
        <v/>
      </c>
    </row>
    <row r="331" spans="1:9" s="398" customFormat="1" outlineLevel="1">
      <c r="A331" s="544" t="s">
        <v>1328</v>
      </c>
      <c r="B331" s="545" t="s">
        <v>1322</v>
      </c>
      <c r="C331" s="546" t="s">
        <v>491</v>
      </c>
      <c r="D331" s="547">
        <v>1</v>
      </c>
      <c r="E331" s="984"/>
      <c r="F331" s="1327" t="str">
        <f t="shared" si="41"/>
        <v/>
      </c>
    </row>
    <row r="332" spans="1:9" s="398" customFormat="1" outlineLevel="1">
      <c r="A332" s="548"/>
      <c r="B332" s="549"/>
      <c r="C332" s="550"/>
      <c r="D332" s="551"/>
      <c r="E332" s="1328"/>
      <c r="F332" s="1329"/>
    </row>
    <row r="333" spans="1:9" s="398" customFormat="1" ht="76.5" outlineLevel="1">
      <c r="A333" s="252" t="s">
        <v>990</v>
      </c>
      <c r="B333" s="552" t="s">
        <v>1534</v>
      </c>
      <c r="C333" s="553"/>
      <c r="D333" s="554"/>
      <c r="E333" s="1330"/>
      <c r="F333" s="1185"/>
    </row>
    <row r="334" spans="1:9" s="398" customFormat="1" ht="38.25" outlineLevel="1">
      <c r="A334" s="262" t="s">
        <v>1035</v>
      </c>
      <c r="B334" s="644" t="s">
        <v>1535</v>
      </c>
      <c r="C334" s="263" t="s">
        <v>491</v>
      </c>
      <c r="D334" s="264">
        <v>2</v>
      </c>
      <c r="E334" s="242"/>
      <c r="F334" s="1327" t="str">
        <f t="shared" ref="F334" si="42">IF(N(E334),ROUND(E334*D334,2),"")</f>
        <v/>
      </c>
    </row>
    <row r="335" spans="1:9" s="398" customFormat="1" outlineLevel="1">
      <c r="A335" s="1135"/>
      <c r="B335" s="1136"/>
      <c r="C335" s="1080"/>
      <c r="D335" s="1137"/>
      <c r="E335" s="1261"/>
      <c r="F335" s="1331"/>
    </row>
    <row r="336" spans="1:9" s="42" customFormat="1" ht="13.5" thickBot="1">
      <c r="A336" s="43"/>
      <c r="B336" s="88" t="s">
        <v>378</v>
      </c>
      <c r="C336" s="112"/>
      <c r="D336" s="112"/>
      <c r="E336" s="1251"/>
      <c r="F336" s="1252">
        <f>SUM(F274:F335,F273)</f>
        <v>0</v>
      </c>
      <c r="G336" s="13"/>
      <c r="H336" s="41"/>
      <c r="I336" s="41"/>
    </row>
    <row r="337" spans="1:9" s="46" customFormat="1" ht="13.5" thickBot="1">
      <c r="A337" s="108"/>
      <c r="B337" s="109"/>
      <c r="C337" s="110"/>
      <c r="D337" s="111"/>
      <c r="E337" s="1212"/>
      <c r="F337" s="1227"/>
      <c r="G337" s="45"/>
      <c r="H337" s="45"/>
    </row>
    <row r="338" spans="1:9" s="87" customFormat="1" ht="26.25" thickBot="1">
      <c r="A338" s="178" t="s">
        <v>662</v>
      </c>
      <c r="B338" s="179" t="s">
        <v>2135</v>
      </c>
      <c r="C338" s="89" t="s">
        <v>257</v>
      </c>
      <c r="D338" s="180">
        <v>2</v>
      </c>
      <c r="E338" s="88"/>
      <c r="F338" s="1305">
        <f>D338*E338</f>
        <v>0</v>
      </c>
      <c r="G338" s="25"/>
      <c r="H338" s="25"/>
    </row>
    <row r="339" spans="1:9" s="46" customFormat="1" ht="20.100000000000001" customHeight="1">
      <c r="A339" s="100"/>
      <c r="B339" s="101"/>
      <c r="C339" s="159"/>
      <c r="D339" s="73"/>
      <c r="E339" s="1261"/>
      <c r="F339" s="1262"/>
      <c r="G339" s="45"/>
      <c r="H339" s="45"/>
    </row>
    <row r="340" spans="1:9" s="42" customFormat="1" collapsed="1">
      <c r="A340" s="104" t="s">
        <v>664</v>
      </c>
      <c r="B340" s="105" t="s">
        <v>717</v>
      </c>
      <c r="C340" s="160"/>
      <c r="D340" s="161"/>
      <c r="E340" s="1263"/>
      <c r="F340" s="1264"/>
      <c r="G340" s="13"/>
      <c r="H340" s="41"/>
      <c r="I340" s="41"/>
    </row>
    <row r="341" spans="1:9" s="42" customFormat="1" outlineLevel="1">
      <c r="A341" s="108"/>
      <c r="B341" s="109"/>
      <c r="C341" s="110"/>
      <c r="D341" s="111"/>
      <c r="E341" s="1212"/>
      <c r="F341" s="1213"/>
    </row>
    <row r="342" spans="1:9" s="42" customFormat="1" outlineLevel="1">
      <c r="A342" s="313" t="s">
        <v>490</v>
      </c>
      <c r="B342" s="253" t="s">
        <v>718</v>
      </c>
      <c r="C342" s="417"/>
      <c r="D342" s="255"/>
      <c r="E342" s="1004"/>
      <c r="F342" s="1004"/>
    </row>
    <row r="343" spans="1:9" s="42" customFormat="1" ht="102" outlineLevel="1">
      <c r="A343" s="344"/>
      <c r="B343" s="6" t="s">
        <v>1296</v>
      </c>
      <c r="C343" s="315"/>
      <c r="D343" s="258"/>
      <c r="E343" s="1005"/>
      <c r="F343" s="1005"/>
    </row>
    <row r="344" spans="1:9" s="42" customFormat="1" ht="25.5" outlineLevel="1">
      <c r="A344" s="418" t="s">
        <v>487</v>
      </c>
      <c r="B344" s="469" t="s">
        <v>2134</v>
      </c>
      <c r="C344" s="445" t="s">
        <v>491</v>
      </c>
      <c r="D344" s="452">
        <v>1</v>
      </c>
      <c r="E344" s="242"/>
      <c r="F344" s="1312" t="str">
        <f t="shared" ref="F344" si="43">IF(N(E344),ROUND(E344*D344,2),"")</f>
        <v/>
      </c>
    </row>
    <row r="345" spans="1:9" s="42" customFormat="1" outlineLevel="1">
      <c r="A345" s="418"/>
      <c r="B345" s="527" t="s">
        <v>711</v>
      </c>
      <c r="C345" s="445"/>
      <c r="D345" s="452"/>
      <c r="E345" s="1184"/>
      <c r="F345" s="1272"/>
    </row>
    <row r="346" spans="1:9" s="42" customFormat="1" ht="25.5" outlineLevel="1">
      <c r="A346" s="418" t="s">
        <v>488</v>
      </c>
      <c r="B346" s="515" t="s">
        <v>1297</v>
      </c>
      <c r="C346" s="445" t="s">
        <v>491</v>
      </c>
      <c r="D346" s="452">
        <v>1</v>
      </c>
      <c r="E346" s="242"/>
      <c r="F346" s="1272" t="str">
        <f t="shared" ref="F346:F360" si="44">IF(N(E346),ROUND(E346*D346,2),"")</f>
        <v/>
      </c>
    </row>
    <row r="347" spans="1:9" s="42" customFormat="1" ht="25.5" outlineLevel="1">
      <c r="A347" s="418" t="s">
        <v>968</v>
      </c>
      <c r="B347" s="515" t="s">
        <v>1298</v>
      </c>
      <c r="C347" s="445" t="s">
        <v>491</v>
      </c>
      <c r="D347" s="452">
        <v>1</v>
      </c>
      <c r="E347" s="242"/>
      <c r="F347" s="1272" t="str">
        <f t="shared" si="44"/>
        <v/>
      </c>
    </row>
    <row r="348" spans="1:9" s="42" customFormat="1" ht="25.5" outlineLevel="1">
      <c r="A348" s="418" t="s">
        <v>969</v>
      </c>
      <c r="B348" s="515" t="s">
        <v>1299</v>
      </c>
      <c r="C348" s="445" t="s">
        <v>491</v>
      </c>
      <c r="D348" s="452">
        <v>2</v>
      </c>
      <c r="E348" s="242"/>
      <c r="F348" s="1272" t="str">
        <f t="shared" si="44"/>
        <v/>
      </c>
    </row>
    <row r="349" spans="1:9" s="42" customFormat="1" outlineLevel="1">
      <c r="A349" s="418" t="s">
        <v>970</v>
      </c>
      <c r="B349" s="515" t="s">
        <v>124</v>
      </c>
      <c r="C349" s="445" t="s">
        <v>491</v>
      </c>
      <c r="D349" s="452">
        <v>8</v>
      </c>
      <c r="E349" s="242"/>
      <c r="F349" s="1272" t="str">
        <f t="shared" si="44"/>
        <v/>
      </c>
    </row>
    <row r="350" spans="1:9" s="42" customFormat="1" outlineLevel="1">
      <c r="A350" s="418" t="s">
        <v>1269</v>
      </c>
      <c r="B350" s="515" t="s">
        <v>1300</v>
      </c>
      <c r="C350" s="445" t="s">
        <v>491</v>
      </c>
      <c r="D350" s="452">
        <v>6</v>
      </c>
      <c r="E350" s="242"/>
      <c r="F350" s="1272" t="str">
        <f t="shared" si="44"/>
        <v/>
      </c>
    </row>
    <row r="351" spans="1:9" s="42" customFormat="1" outlineLevel="1">
      <c r="A351" s="418" t="s">
        <v>1446</v>
      </c>
      <c r="B351" s="515" t="s">
        <v>123</v>
      </c>
      <c r="C351" s="445" t="s">
        <v>491</v>
      </c>
      <c r="D351" s="452">
        <v>2</v>
      </c>
      <c r="E351" s="242"/>
      <c r="F351" s="1272" t="str">
        <f t="shared" si="44"/>
        <v/>
      </c>
    </row>
    <row r="352" spans="1:9" s="42" customFormat="1" outlineLevel="1">
      <c r="A352" s="418" t="s">
        <v>1454</v>
      </c>
      <c r="B352" s="515" t="s">
        <v>1301</v>
      </c>
      <c r="C352" s="445" t="s">
        <v>491</v>
      </c>
      <c r="D352" s="452">
        <v>1</v>
      </c>
      <c r="E352" s="242"/>
      <c r="F352" s="1272" t="str">
        <f t="shared" si="44"/>
        <v/>
      </c>
    </row>
    <row r="353" spans="1:6" s="42" customFormat="1" outlineLevel="1">
      <c r="A353" s="418" t="s">
        <v>604</v>
      </c>
      <c r="B353" s="515" t="s">
        <v>1302</v>
      </c>
      <c r="C353" s="445" t="s">
        <v>491</v>
      </c>
      <c r="D353" s="452">
        <v>1</v>
      </c>
      <c r="E353" s="242"/>
      <c r="F353" s="1272" t="str">
        <f t="shared" si="44"/>
        <v/>
      </c>
    </row>
    <row r="354" spans="1:6" s="42" customFormat="1" outlineLevel="1">
      <c r="A354" s="418" t="s">
        <v>215</v>
      </c>
      <c r="B354" s="515" t="s">
        <v>1303</v>
      </c>
      <c r="C354" s="445" t="s">
        <v>491</v>
      </c>
      <c r="D354" s="452">
        <v>1</v>
      </c>
      <c r="E354" s="242"/>
      <c r="F354" s="1272" t="str">
        <f t="shared" si="44"/>
        <v/>
      </c>
    </row>
    <row r="355" spans="1:6" s="42" customFormat="1" outlineLevel="1">
      <c r="A355" s="418" t="s">
        <v>216</v>
      </c>
      <c r="B355" s="515" t="s">
        <v>1304</v>
      </c>
      <c r="C355" s="445" t="s">
        <v>491</v>
      </c>
      <c r="D355" s="452">
        <v>1</v>
      </c>
      <c r="E355" s="242"/>
      <c r="F355" s="1272" t="str">
        <f t="shared" si="44"/>
        <v/>
      </c>
    </row>
    <row r="356" spans="1:6" s="42" customFormat="1" outlineLevel="1">
      <c r="A356" s="418"/>
      <c r="B356" s="527" t="s">
        <v>1305</v>
      </c>
      <c r="C356" s="445"/>
      <c r="D356" s="452"/>
      <c r="E356" s="1184"/>
      <c r="F356" s="1272" t="str">
        <f t="shared" si="44"/>
        <v/>
      </c>
    </row>
    <row r="357" spans="1:6" s="42" customFormat="1" ht="25.5" outlineLevel="1">
      <c r="A357" s="418" t="s">
        <v>217</v>
      </c>
      <c r="B357" s="515" t="s">
        <v>1306</v>
      </c>
      <c r="C357" s="445" t="s">
        <v>491</v>
      </c>
      <c r="D357" s="452">
        <v>1</v>
      </c>
      <c r="E357" s="242"/>
      <c r="F357" s="1272" t="str">
        <f t="shared" si="44"/>
        <v/>
      </c>
    </row>
    <row r="358" spans="1:6" s="42" customFormat="1" outlineLevel="1">
      <c r="A358" s="418" t="s">
        <v>218</v>
      </c>
      <c r="B358" s="515" t="s">
        <v>124</v>
      </c>
      <c r="C358" s="445" t="s">
        <v>491</v>
      </c>
      <c r="D358" s="452">
        <v>3</v>
      </c>
      <c r="E358" s="242"/>
      <c r="F358" s="1272" t="str">
        <f t="shared" si="44"/>
        <v/>
      </c>
    </row>
    <row r="359" spans="1:6" s="42" customFormat="1" outlineLevel="1">
      <c r="A359" s="418" t="s">
        <v>219</v>
      </c>
      <c r="B359" s="528" t="s">
        <v>712</v>
      </c>
      <c r="C359" s="445" t="s">
        <v>491</v>
      </c>
      <c r="D359" s="452">
        <v>1</v>
      </c>
      <c r="E359" s="242"/>
      <c r="F359" s="1272" t="str">
        <f t="shared" si="44"/>
        <v/>
      </c>
    </row>
    <row r="360" spans="1:6" s="42" customFormat="1" ht="13.5" outlineLevel="1" thickBot="1">
      <c r="A360" s="419" t="s">
        <v>220</v>
      </c>
      <c r="B360" s="516" t="s">
        <v>1307</v>
      </c>
      <c r="C360" s="467" t="s">
        <v>491</v>
      </c>
      <c r="D360" s="517">
        <v>1</v>
      </c>
      <c r="E360" s="403"/>
      <c r="F360" s="1273" t="str">
        <f t="shared" si="44"/>
        <v/>
      </c>
    </row>
    <row r="361" spans="1:6" s="42" customFormat="1" outlineLevel="1">
      <c r="A361" s="456"/>
      <c r="B361" s="457" t="s">
        <v>213</v>
      </c>
      <c r="C361" s="458" t="s">
        <v>159</v>
      </c>
      <c r="D361" s="459">
        <v>1</v>
      </c>
      <c r="E361" s="1006"/>
      <c r="F361" s="1332">
        <f>SUM(F344:F360)</f>
        <v>0</v>
      </c>
    </row>
    <row r="362" spans="1:6" s="42" customFormat="1" outlineLevel="1">
      <c r="A362" s="344"/>
      <c r="B362" s="5"/>
      <c r="C362" s="257"/>
      <c r="D362" s="258"/>
      <c r="E362" s="1005"/>
      <c r="F362" s="1186"/>
    </row>
    <row r="363" spans="1:6" s="42" customFormat="1" outlineLevel="1">
      <c r="A363" s="313" t="s">
        <v>492</v>
      </c>
      <c r="B363" s="253" t="s">
        <v>158</v>
      </c>
      <c r="C363" s="417"/>
      <c r="D363" s="255"/>
      <c r="E363" s="1004"/>
      <c r="F363" s="1004"/>
    </row>
    <row r="364" spans="1:6" s="42" customFormat="1" ht="76.5" outlineLevel="1">
      <c r="A364" s="344"/>
      <c r="B364" s="6" t="s">
        <v>118</v>
      </c>
      <c r="C364" s="315"/>
      <c r="D364" s="258"/>
      <c r="E364" s="1005"/>
      <c r="F364" s="1005"/>
    </row>
    <row r="365" spans="1:6" s="42" customFormat="1" outlineLevel="1">
      <c r="A365" s="344"/>
      <c r="B365" s="26" t="s">
        <v>156</v>
      </c>
      <c r="C365" s="315"/>
      <c r="D365" s="258"/>
      <c r="E365" s="1005"/>
      <c r="F365" s="1005"/>
    </row>
    <row r="366" spans="1:6" s="42" customFormat="1" ht="14.25" outlineLevel="1">
      <c r="A366" s="418" t="s">
        <v>483</v>
      </c>
      <c r="B366" s="518" t="s">
        <v>116</v>
      </c>
      <c r="C366" s="263" t="s">
        <v>1063</v>
      </c>
      <c r="D366" s="264">
        <v>15</v>
      </c>
      <c r="E366" s="242"/>
      <c r="F366" s="1312" t="str">
        <f t="shared" ref="F366:F369" si="45">IF(N(E366),ROUND(E366*D366,2),"")</f>
        <v/>
      </c>
    </row>
    <row r="367" spans="1:6" s="42" customFormat="1" ht="14.25" outlineLevel="1">
      <c r="A367" s="418" t="s">
        <v>484</v>
      </c>
      <c r="B367" s="518" t="s">
        <v>1279</v>
      </c>
      <c r="C367" s="263" t="s">
        <v>1063</v>
      </c>
      <c r="D367" s="264">
        <v>55</v>
      </c>
      <c r="E367" s="242"/>
      <c r="F367" s="1312" t="str">
        <f t="shared" si="45"/>
        <v/>
      </c>
    </row>
    <row r="368" spans="1:6" s="42" customFormat="1" ht="14.25" outlineLevel="1">
      <c r="A368" s="418" t="s">
        <v>575</v>
      </c>
      <c r="B368" s="518" t="s">
        <v>1280</v>
      </c>
      <c r="C368" s="263" t="s">
        <v>1063</v>
      </c>
      <c r="D368" s="264">
        <v>20</v>
      </c>
      <c r="E368" s="242"/>
      <c r="F368" s="1312" t="str">
        <f t="shared" si="45"/>
        <v/>
      </c>
    </row>
    <row r="369" spans="1:6" s="42" customFormat="1" ht="14.25" outlineLevel="1">
      <c r="A369" s="418" t="s">
        <v>1074</v>
      </c>
      <c r="B369" s="518" t="s">
        <v>1533</v>
      </c>
      <c r="C369" s="263" t="s">
        <v>1063</v>
      </c>
      <c r="D369" s="264">
        <v>20</v>
      </c>
      <c r="E369" s="242"/>
      <c r="F369" s="1312" t="str">
        <f t="shared" si="45"/>
        <v/>
      </c>
    </row>
    <row r="370" spans="1:6" s="42" customFormat="1" outlineLevel="1">
      <c r="A370" s="344"/>
      <c r="B370" s="518"/>
      <c r="C370" s="257"/>
      <c r="D370" s="258"/>
      <c r="E370" s="1005"/>
      <c r="F370" s="1315"/>
    </row>
    <row r="371" spans="1:6" s="42" customFormat="1" outlineLevel="1">
      <c r="A371" s="252" t="s">
        <v>493</v>
      </c>
      <c r="B371" s="522" t="s">
        <v>713</v>
      </c>
      <c r="C371" s="523" t="s">
        <v>1063</v>
      </c>
      <c r="D371" s="303">
        <v>8</v>
      </c>
      <c r="E371" s="425"/>
      <c r="F371" s="1311" t="str">
        <f t="shared" ref="F371" si="46">IF(N(E371),ROUND(E371*D371,2),"")</f>
        <v/>
      </c>
    </row>
    <row r="372" spans="1:6" s="42" customFormat="1" ht="38.25" outlineLevel="1">
      <c r="A372" s="256"/>
      <c r="B372" s="524" t="s">
        <v>1308</v>
      </c>
      <c r="C372" s="257"/>
      <c r="D372" s="258"/>
      <c r="E372" s="1005"/>
      <c r="F372" s="1005"/>
    </row>
    <row r="373" spans="1:6" s="42" customFormat="1" outlineLevel="1">
      <c r="A373" s="259"/>
      <c r="B373" s="26" t="s">
        <v>1287</v>
      </c>
      <c r="C373" s="260"/>
      <c r="D373" s="261"/>
      <c r="E373" s="1006"/>
      <c r="F373" s="1006"/>
    </row>
    <row r="374" spans="1:6" s="42" customFormat="1" outlineLevel="1">
      <c r="A374" s="259"/>
      <c r="B374" s="26"/>
      <c r="C374" s="260"/>
      <c r="D374" s="261"/>
      <c r="E374" s="1006"/>
      <c r="F374" s="1006"/>
    </row>
    <row r="375" spans="1:6" s="42" customFormat="1" outlineLevel="1">
      <c r="A375" s="252" t="s">
        <v>901</v>
      </c>
      <c r="B375" s="522" t="s">
        <v>1285</v>
      </c>
      <c r="C375" s="523"/>
      <c r="D375" s="303"/>
      <c r="E375" s="1306"/>
      <c r="F375" s="1306"/>
    </row>
    <row r="376" spans="1:6" s="42" customFormat="1" ht="38.25" outlineLevel="1">
      <c r="A376" s="256"/>
      <c r="B376" s="524" t="s">
        <v>1286</v>
      </c>
      <c r="C376" s="257"/>
      <c r="D376" s="258"/>
      <c r="E376" s="1005"/>
      <c r="F376" s="1005"/>
    </row>
    <row r="377" spans="1:6" s="244" customFormat="1" outlineLevel="1">
      <c r="A377" s="259"/>
      <c r="B377" s="26" t="s">
        <v>1287</v>
      </c>
      <c r="C377" s="260"/>
      <c r="D377" s="261"/>
      <c r="E377" s="1006"/>
      <c r="F377" s="1006"/>
    </row>
    <row r="378" spans="1:6" s="244" customFormat="1" outlineLevel="1">
      <c r="A378" s="266" t="s">
        <v>500</v>
      </c>
      <c r="B378" s="515" t="s">
        <v>1288</v>
      </c>
      <c r="C378" s="268" t="s">
        <v>1063</v>
      </c>
      <c r="D378" s="265">
        <v>10</v>
      </c>
      <c r="E378" s="243"/>
      <c r="F378" s="1280" t="str">
        <f t="shared" ref="F378:F379" si="47">IF(N(E378),ROUND(E378*D378,2),"")</f>
        <v/>
      </c>
    </row>
    <row r="379" spans="1:6" s="42" customFormat="1" outlineLevel="1">
      <c r="A379" s="266" t="s">
        <v>583</v>
      </c>
      <c r="B379" s="515" t="s">
        <v>1289</v>
      </c>
      <c r="C379" s="268" t="s">
        <v>1063</v>
      </c>
      <c r="D379" s="265">
        <v>10</v>
      </c>
      <c r="E379" s="243"/>
      <c r="F379" s="1280" t="str">
        <f t="shared" si="47"/>
        <v/>
      </c>
    </row>
    <row r="380" spans="1:6" s="42" customFormat="1" outlineLevel="1">
      <c r="A380" s="259"/>
      <c r="B380" s="26"/>
      <c r="C380" s="260"/>
      <c r="D380" s="261"/>
      <c r="E380" s="1006"/>
      <c r="F380" s="1006"/>
    </row>
    <row r="381" spans="1:6" s="42" customFormat="1" outlineLevel="1">
      <c r="A381" s="313" t="s">
        <v>588</v>
      </c>
      <c r="B381" s="253" t="s">
        <v>1309</v>
      </c>
      <c r="C381" s="417"/>
      <c r="D381" s="255"/>
      <c r="E381" s="1004"/>
      <c r="F381" s="1004"/>
    </row>
    <row r="382" spans="1:6" s="42" customFormat="1" ht="38.25" outlineLevel="1">
      <c r="A382" s="344"/>
      <c r="B382" s="6" t="s">
        <v>1310</v>
      </c>
      <c r="C382" s="315"/>
      <c r="D382" s="258"/>
      <c r="E382" s="1005"/>
      <c r="F382" s="1005"/>
    </row>
    <row r="383" spans="1:6" s="42" customFormat="1" outlineLevel="1">
      <c r="A383" s="418" t="s">
        <v>501</v>
      </c>
      <c r="B383" s="515" t="s">
        <v>1312</v>
      </c>
      <c r="C383" s="445" t="s">
        <v>491</v>
      </c>
      <c r="D383" s="452">
        <v>3</v>
      </c>
      <c r="E383" s="242"/>
      <c r="F383" s="1312" t="str">
        <f t="shared" ref="F383:F385" si="48">IF(N(E383),ROUND(E383*D383,2),"")</f>
        <v/>
      </c>
    </row>
    <row r="384" spans="1:6" s="42" customFormat="1" outlineLevel="1">
      <c r="A384" s="418" t="s">
        <v>502</v>
      </c>
      <c r="B384" s="515" t="s">
        <v>1311</v>
      </c>
      <c r="C384" s="445" t="s">
        <v>491</v>
      </c>
      <c r="D384" s="452">
        <v>2</v>
      </c>
      <c r="E384" s="242"/>
      <c r="F384" s="1312" t="str">
        <f t="shared" si="48"/>
        <v/>
      </c>
    </row>
    <row r="385" spans="1:6" s="42" customFormat="1" outlineLevel="1">
      <c r="A385" s="418" t="s">
        <v>590</v>
      </c>
      <c r="B385" s="515" t="s">
        <v>1313</v>
      </c>
      <c r="C385" s="445" t="s">
        <v>491</v>
      </c>
      <c r="D385" s="452">
        <v>2</v>
      </c>
      <c r="E385" s="242"/>
      <c r="F385" s="1312" t="str">
        <f t="shared" si="48"/>
        <v/>
      </c>
    </row>
    <row r="386" spans="1:6" s="42" customFormat="1" outlineLevel="1">
      <c r="A386" s="344"/>
      <c r="B386" s="6"/>
      <c r="C386" s="257"/>
      <c r="D386" s="258"/>
      <c r="E386" s="1005"/>
      <c r="F386" s="1186"/>
    </row>
    <row r="387" spans="1:6" s="42" customFormat="1" outlineLevel="1">
      <c r="A387" s="252" t="s">
        <v>494</v>
      </c>
      <c r="B387" s="519" t="s">
        <v>1293</v>
      </c>
      <c r="C387" s="254" t="s">
        <v>491</v>
      </c>
      <c r="D387" s="255">
        <v>2</v>
      </c>
      <c r="E387" s="239"/>
      <c r="F387" s="1311" t="str">
        <f t="shared" ref="F387" si="49">IF(N(E387),ROUND(E387*D387,2),"")</f>
        <v/>
      </c>
    </row>
    <row r="388" spans="1:6" s="42" customFormat="1" ht="25.5" outlineLevel="1">
      <c r="A388" s="256"/>
      <c r="B388" s="529" t="s">
        <v>1295</v>
      </c>
      <c r="C388" s="257"/>
      <c r="D388" s="258"/>
      <c r="E388" s="1005"/>
      <c r="F388" s="1314"/>
    </row>
    <row r="389" spans="1:6" s="42" customFormat="1" outlineLevel="1" collapsed="1">
      <c r="A389" s="259"/>
      <c r="B389" s="26" t="s">
        <v>1294</v>
      </c>
      <c r="C389" s="260"/>
      <c r="D389" s="261"/>
      <c r="E389" s="1006"/>
      <c r="F389" s="1313"/>
    </row>
    <row r="390" spans="1:6" s="42" customFormat="1" outlineLevel="1">
      <c r="A390" s="256"/>
      <c r="B390" s="6"/>
      <c r="C390" s="257"/>
      <c r="D390" s="258"/>
      <c r="E390" s="1005"/>
      <c r="F390" s="1314"/>
    </row>
    <row r="391" spans="1:6" s="42" customFormat="1" outlineLevel="1">
      <c r="A391" s="252" t="s">
        <v>897</v>
      </c>
      <c r="B391" s="519" t="s">
        <v>1290</v>
      </c>
      <c r="C391" s="254" t="s">
        <v>491</v>
      </c>
      <c r="D391" s="255">
        <v>1</v>
      </c>
      <c r="E391" s="239"/>
      <c r="F391" s="1311" t="str">
        <f t="shared" ref="F391" si="50">IF(N(E391),ROUND(E391*D391,2),"")</f>
        <v/>
      </c>
    </row>
    <row r="392" spans="1:6" s="42" customFormat="1" ht="25.5" outlineLevel="1">
      <c r="A392" s="256"/>
      <c r="B392" s="391" t="s">
        <v>1292</v>
      </c>
      <c r="C392" s="257"/>
      <c r="D392" s="258"/>
      <c r="E392" s="1005"/>
      <c r="F392" s="1314"/>
    </row>
    <row r="393" spans="1:6" s="42" customFormat="1" outlineLevel="1" collapsed="1">
      <c r="A393" s="259"/>
      <c r="B393" s="26" t="s">
        <v>1291</v>
      </c>
      <c r="C393" s="260"/>
      <c r="D393" s="261"/>
      <c r="E393" s="1006"/>
      <c r="F393" s="1313"/>
    </row>
    <row r="394" spans="1:6" s="42" customFormat="1" outlineLevel="1">
      <c r="A394" s="256"/>
      <c r="B394" s="6"/>
      <c r="C394" s="257"/>
      <c r="D394" s="258"/>
      <c r="E394" s="1006"/>
      <c r="F394" s="1282"/>
    </row>
    <row r="395" spans="1:6" s="42" customFormat="1" ht="25.5" outlineLevel="1">
      <c r="A395" s="252" t="s">
        <v>898</v>
      </c>
      <c r="B395" s="519" t="s">
        <v>714</v>
      </c>
      <c r="C395" s="254" t="s">
        <v>491</v>
      </c>
      <c r="D395" s="255">
        <v>2</v>
      </c>
      <c r="E395" s="240"/>
      <c r="F395" s="1311" t="str">
        <f t="shared" ref="F395" si="51">IF(N(E395),ROUND(E395*D395,2),"")</f>
        <v/>
      </c>
    </row>
    <row r="396" spans="1:6" s="42" customFormat="1" outlineLevel="1">
      <c r="A396" s="259"/>
      <c r="B396" s="26" t="s">
        <v>1291</v>
      </c>
      <c r="C396" s="260"/>
      <c r="D396" s="261"/>
      <c r="E396" s="1006"/>
      <c r="F396" s="1006"/>
    </row>
    <row r="397" spans="1:6" s="42" customFormat="1" outlineLevel="1">
      <c r="A397" s="256"/>
      <c r="B397" s="6"/>
      <c r="C397" s="257"/>
      <c r="D397" s="258"/>
      <c r="E397" s="1307"/>
      <c r="F397" s="1005"/>
    </row>
    <row r="398" spans="1:6" s="42" customFormat="1" outlineLevel="1">
      <c r="A398" s="252" t="s">
        <v>899</v>
      </c>
      <c r="B398" s="522" t="s">
        <v>1281</v>
      </c>
      <c r="C398" s="523"/>
      <c r="D398" s="303"/>
      <c r="E398" s="1317"/>
      <c r="F398" s="1306"/>
    </row>
    <row r="399" spans="1:6" s="42" customFormat="1" ht="25.5" outlineLevel="1">
      <c r="A399" s="256"/>
      <c r="B399" s="524" t="s">
        <v>1282</v>
      </c>
      <c r="C399" s="257"/>
      <c r="D399" s="258"/>
      <c r="E399" s="1317"/>
      <c r="F399" s="1005"/>
    </row>
    <row r="400" spans="1:6" s="427" customFormat="1" ht="20.100000000000001" customHeight="1" outlineLevel="1">
      <c r="A400" s="259"/>
      <c r="B400" s="26" t="s">
        <v>161</v>
      </c>
      <c r="C400" s="260"/>
      <c r="D400" s="261"/>
      <c r="E400" s="1006"/>
      <c r="F400" s="1006"/>
    </row>
    <row r="401" spans="1:6" s="427" customFormat="1" ht="20.100000000000001" customHeight="1" outlineLevel="1">
      <c r="A401" s="556" t="s">
        <v>910</v>
      </c>
      <c r="B401" s="557" t="s">
        <v>1283</v>
      </c>
      <c r="C401" s="558" t="s">
        <v>1063</v>
      </c>
      <c r="D401" s="559">
        <v>10</v>
      </c>
      <c r="E401" s="241"/>
      <c r="F401" s="1327" t="str">
        <f t="shared" ref="F401:F402" si="52">IF(N(E401),ROUND(E401*D401,2),"")</f>
        <v/>
      </c>
    </row>
    <row r="402" spans="1:6" s="42" customFormat="1" outlineLevel="1">
      <c r="A402" s="556" t="s">
        <v>1000</v>
      </c>
      <c r="B402" s="557" t="s">
        <v>1284</v>
      </c>
      <c r="C402" s="558" t="s">
        <v>1063</v>
      </c>
      <c r="D402" s="559">
        <v>10</v>
      </c>
      <c r="E402" s="243"/>
      <c r="F402" s="1327" t="str">
        <f t="shared" si="52"/>
        <v/>
      </c>
    </row>
    <row r="403" spans="1:6" s="46" customFormat="1" outlineLevel="1">
      <c r="A403" s="259"/>
      <c r="B403" s="26"/>
      <c r="C403" s="260"/>
      <c r="D403" s="261"/>
      <c r="E403" s="1166"/>
      <c r="F403" s="1313"/>
    </row>
    <row r="404" spans="1:6" s="46" customFormat="1" ht="38.25" outlineLevel="1">
      <c r="A404" s="256" t="s">
        <v>909</v>
      </c>
      <c r="B404" s="253" t="s">
        <v>715</v>
      </c>
      <c r="C404" s="257" t="s">
        <v>491</v>
      </c>
      <c r="D404" s="258">
        <v>1</v>
      </c>
      <c r="E404" s="239"/>
      <c r="F404" s="1319" t="str">
        <f t="shared" ref="F404" si="53">IF(N(E404),ROUND(E404*D404,2),"")</f>
        <v/>
      </c>
    </row>
    <row r="405" spans="1:6" s="46" customFormat="1" ht="178.5" outlineLevel="1">
      <c r="A405" s="256"/>
      <c r="B405" s="12" t="s">
        <v>716</v>
      </c>
      <c r="C405" s="257"/>
      <c r="D405" s="258"/>
      <c r="E405" s="1005"/>
      <c r="F405" s="1005"/>
    </row>
    <row r="406" spans="1:6" s="46" customFormat="1" outlineLevel="1">
      <c r="A406" s="277"/>
      <c r="B406" s="26" t="s">
        <v>121</v>
      </c>
      <c r="C406" s="279"/>
      <c r="D406" s="280"/>
      <c r="E406" s="1006"/>
      <c r="F406" s="1165"/>
    </row>
    <row r="407" spans="1:6" s="46" customFormat="1" outlineLevel="1">
      <c r="A407" s="269"/>
      <c r="B407" s="6"/>
      <c r="C407" s="271"/>
      <c r="D407" s="272"/>
      <c r="E407" s="1006"/>
      <c r="F407" s="1163"/>
    </row>
    <row r="408" spans="1:6" s="46" customFormat="1" ht="76.5" outlineLevel="1">
      <c r="A408" s="252" t="s">
        <v>916</v>
      </c>
      <c r="B408" s="530" t="s">
        <v>2289</v>
      </c>
      <c r="C408" s="531" t="s">
        <v>491</v>
      </c>
      <c r="D408" s="532">
        <v>1</v>
      </c>
      <c r="E408" s="426"/>
      <c r="F408" s="1319" t="str">
        <f t="shared" ref="F408" si="54">IF(N(E408),ROUND(E408*D408,2),"")</f>
        <v/>
      </c>
    </row>
    <row r="409" spans="1:6" s="46" customFormat="1" outlineLevel="1">
      <c r="A409" s="259"/>
      <c r="B409" s="26" t="s">
        <v>121</v>
      </c>
      <c r="C409" s="279"/>
      <c r="D409" s="280"/>
      <c r="E409" s="1006"/>
      <c r="F409" s="1165"/>
    </row>
    <row r="410" spans="1:6" s="244" customFormat="1" outlineLevel="1">
      <c r="A410" s="269"/>
      <c r="B410" s="270"/>
      <c r="C410" s="271"/>
      <c r="D410" s="272"/>
      <c r="E410" s="1006"/>
      <c r="F410" s="1163"/>
    </row>
    <row r="411" spans="1:6" s="14" customFormat="1" outlineLevel="1">
      <c r="A411" s="533" t="s">
        <v>987</v>
      </c>
      <c r="B411" s="534" t="s">
        <v>1314</v>
      </c>
      <c r="C411" s="535"/>
      <c r="D411" s="536"/>
      <c r="E411" s="1004"/>
      <c r="F411" s="1333"/>
    </row>
    <row r="412" spans="1:6" s="14" customFormat="1" ht="38.25" outlineLevel="1">
      <c r="A412" s="500"/>
      <c r="B412" s="537" t="s">
        <v>1315</v>
      </c>
      <c r="C412" s="538"/>
      <c r="D412" s="539"/>
      <c r="E412" s="1334"/>
      <c r="F412" s="1301"/>
    </row>
    <row r="413" spans="1:6" s="428" customFormat="1" ht="20.100000000000001" customHeight="1" outlineLevel="1">
      <c r="A413" s="540"/>
      <c r="B413" s="541" t="s">
        <v>1316</v>
      </c>
      <c r="C413" s="542"/>
      <c r="D413" s="543"/>
      <c r="E413" s="1335"/>
      <c r="F413" s="1335"/>
    </row>
    <row r="414" spans="1:6" s="429" customFormat="1" outlineLevel="1">
      <c r="A414" s="560" t="s">
        <v>1001</v>
      </c>
      <c r="B414" s="561" t="s">
        <v>1317</v>
      </c>
      <c r="C414" s="562" t="s">
        <v>491</v>
      </c>
      <c r="D414" s="563">
        <v>2</v>
      </c>
      <c r="E414" s="984"/>
      <c r="F414" s="1327" t="str">
        <f t="shared" ref="F414:F419" si="55">IF(N(E414),ROUND(E414*D414,2),"")</f>
        <v/>
      </c>
    </row>
    <row r="415" spans="1:6" s="429" customFormat="1" outlineLevel="1">
      <c r="A415" s="560" t="s">
        <v>1028</v>
      </c>
      <c r="B415" s="561" t="s">
        <v>1318</v>
      </c>
      <c r="C415" s="562" t="s">
        <v>491</v>
      </c>
      <c r="D415" s="563">
        <v>1</v>
      </c>
      <c r="E415" s="984"/>
      <c r="F415" s="1327" t="str">
        <f t="shared" si="55"/>
        <v/>
      </c>
    </row>
    <row r="416" spans="1:6" s="429" customFormat="1" outlineLevel="1">
      <c r="A416" s="560" t="s">
        <v>264</v>
      </c>
      <c r="B416" s="561" t="s">
        <v>1319</v>
      </c>
      <c r="C416" s="562" t="s">
        <v>491</v>
      </c>
      <c r="D416" s="563">
        <v>1</v>
      </c>
      <c r="E416" s="984"/>
      <c r="F416" s="1327" t="str">
        <f t="shared" si="55"/>
        <v/>
      </c>
    </row>
    <row r="417" spans="1:9" s="429" customFormat="1" outlineLevel="1">
      <c r="A417" s="560" t="s">
        <v>265</v>
      </c>
      <c r="B417" s="561" t="s">
        <v>1320</v>
      </c>
      <c r="C417" s="562" t="s">
        <v>491</v>
      </c>
      <c r="D417" s="563">
        <v>1</v>
      </c>
      <c r="E417" s="984"/>
      <c r="F417" s="1327" t="str">
        <f t="shared" si="55"/>
        <v/>
      </c>
    </row>
    <row r="418" spans="1:9" s="429" customFormat="1" outlineLevel="1">
      <c r="A418" s="560" t="s">
        <v>1327</v>
      </c>
      <c r="B418" s="561" t="s">
        <v>1321</v>
      </c>
      <c r="C418" s="562" t="s">
        <v>491</v>
      </c>
      <c r="D418" s="563">
        <v>1</v>
      </c>
      <c r="E418" s="984"/>
      <c r="F418" s="1327" t="str">
        <f t="shared" si="55"/>
        <v/>
      </c>
    </row>
    <row r="419" spans="1:9" s="398" customFormat="1" outlineLevel="1">
      <c r="A419" s="560" t="s">
        <v>1328</v>
      </c>
      <c r="B419" s="561" t="s">
        <v>1322</v>
      </c>
      <c r="C419" s="562" t="s">
        <v>491</v>
      </c>
      <c r="D419" s="563">
        <v>1</v>
      </c>
      <c r="E419" s="984"/>
      <c r="F419" s="1327" t="str">
        <f t="shared" si="55"/>
        <v/>
      </c>
    </row>
    <row r="420" spans="1:9" s="398" customFormat="1" outlineLevel="1">
      <c r="A420" s="548"/>
      <c r="B420" s="549"/>
      <c r="C420" s="550"/>
      <c r="D420" s="551"/>
      <c r="E420" s="1328"/>
      <c r="F420" s="1336"/>
    </row>
    <row r="421" spans="1:9" s="398" customFormat="1" ht="76.5" outlineLevel="1">
      <c r="A421" s="252" t="s">
        <v>990</v>
      </c>
      <c r="B421" s="552" t="s">
        <v>1534</v>
      </c>
      <c r="C421" s="553"/>
      <c r="D421" s="554"/>
      <c r="E421" s="1330"/>
      <c r="F421" s="1185"/>
    </row>
    <row r="422" spans="1:9" s="398" customFormat="1" outlineLevel="1">
      <c r="A422" s="259"/>
      <c r="B422" s="555"/>
      <c r="C422" s="260"/>
      <c r="D422" s="261"/>
      <c r="E422" s="1006"/>
      <c r="F422" s="1006"/>
    </row>
    <row r="423" spans="1:9" s="398" customFormat="1" ht="38.25" outlineLevel="1">
      <c r="A423" s="259" t="s">
        <v>1035</v>
      </c>
      <c r="B423" s="555" t="s">
        <v>1535</v>
      </c>
      <c r="C423" s="260" t="s">
        <v>491</v>
      </c>
      <c r="D423" s="261">
        <v>2</v>
      </c>
      <c r="E423" s="241"/>
      <c r="F423" s="1327" t="str">
        <f t="shared" ref="F423" si="56">IF(N(E423),ROUND(E423*D423,2),"")</f>
        <v/>
      </c>
    </row>
    <row r="424" spans="1:9" s="398" customFormat="1" outlineLevel="1">
      <c r="A424" s="259"/>
      <c r="B424" s="555"/>
      <c r="C424" s="260"/>
      <c r="D424" s="261"/>
      <c r="E424" s="1006"/>
      <c r="F424" s="1006"/>
    </row>
    <row r="425" spans="1:9" s="42" customFormat="1" ht="13.5" thickBot="1">
      <c r="A425" s="43"/>
      <c r="B425" s="88" t="s">
        <v>378</v>
      </c>
      <c r="C425" s="112"/>
      <c r="D425" s="112"/>
      <c r="E425" s="1251"/>
      <c r="F425" s="1252">
        <f>SUM(F362:F423,F361)</f>
        <v>0</v>
      </c>
      <c r="G425" s="13"/>
      <c r="H425" s="41"/>
      <c r="I425" s="41"/>
    </row>
    <row r="426" spans="1:9" s="46" customFormat="1" ht="20.100000000000001" customHeight="1">
      <c r="A426" s="108"/>
      <c r="B426" s="109"/>
      <c r="C426" s="110"/>
      <c r="D426" s="111"/>
      <c r="E426" s="1226"/>
      <c r="F426" s="1213"/>
      <c r="G426" s="45"/>
      <c r="H426" s="45"/>
    </row>
    <row r="427" spans="1:9" s="87" customFormat="1" ht="13.5" thickBot="1">
      <c r="A427" s="43" t="s">
        <v>664</v>
      </c>
      <c r="B427" s="88" t="s">
        <v>1323</v>
      </c>
      <c r="C427" s="89" t="s">
        <v>257</v>
      </c>
      <c r="D427" s="180">
        <v>2</v>
      </c>
      <c r="E427" s="1337"/>
      <c r="F427" s="1338">
        <f>D427*E427</f>
        <v>0</v>
      </c>
      <c r="G427" s="25"/>
      <c r="H427" s="25"/>
    </row>
    <row r="428" spans="1:9" s="46" customFormat="1" ht="20.100000000000001" customHeight="1" thickBot="1">
      <c r="A428" s="100"/>
      <c r="B428" s="101"/>
      <c r="C428" s="159"/>
      <c r="D428" s="73"/>
      <c r="E428" s="1203"/>
      <c r="F428" s="1295"/>
      <c r="G428" s="45"/>
      <c r="H428" s="45"/>
    </row>
    <row r="429" spans="1:9" s="87" customFormat="1" ht="13.5" thickBot="1">
      <c r="A429" s="142" t="s">
        <v>584</v>
      </c>
      <c r="B429" s="164" t="s">
        <v>719</v>
      </c>
      <c r="C429" s="144"/>
      <c r="D429" s="144"/>
      <c r="E429" s="163"/>
      <c r="F429" s="1305">
        <f>F427+F338</f>
        <v>0</v>
      </c>
      <c r="G429" s="25"/>
      <c r="H429" s="25"/>
    </row>
    <row r="430" spans="1:9" s="46" customFormat="1" ht="20.100000000000001" customHeight="1">
      <c r="A430" s="100"/>
      <c r="B430" s="101"/>
      <c r="C430" s="159"/>
      <c r="D430" s="73"/>
      <c r="E430" s="1261"/>
      <c r="F430" s="1262"/>
      <c r="G430" s="45"/>
      <c r="H430" s="45"/>
    </row>
    <row r="431" spans="1:9" s="87" customFormat="1" ht="25.5">
      <c r="A431" s="79" t="s">
        <v>1275</v>
      </c>
      <c r="B431" s="80" t="s">
        <v>720</v>
      </c>
      <c r="C431" s="81"/>
      <c r="D431" s="82"/>
      <c r="E431" s="1158"/>
      <c r="F431" s="1159"/>
      <c r="G431" s="25"/>
      <c r="H431" s="25"/>
    </row>
    <row r="432" spans="1:9" s="46" customFormat="1" ht="20.100000000000001" customHeight="1">
      <c r="A432" s="100"/>
      <c r="B432" s="101"/>
      <c r="C432" s="159"/>
      <c r="D432" s="73"/>
      <c r="E432" s="1261"/>
      <c r="F432" s="1262"/>
      <c r="G432" s="45"/>
      <c r="H432" s="45"/>
    </row>
    <row r="433" spans="1:9" s="42" customFormat="1" collapsed="1">
      <c r="A433" s="104" t="s">
        <v>721</v>
      </c>
      <c r="B433" s="105" t="s">
        <v>722</v>
      </c>
      <c r="C433" s="160"/>
      <c r="D433" s="161"/>
      <c r="E433" s="1263"/>
      <c r="F433" s="1264"/>
      <c r="G433" s="13"/>
      <c r="H433" s="41"/>
      <c r="I433" s="41"/>
    </row>
    <row r="434" spans="1:9" s="430" customFormat="1" outlineLevel="1">
      <c r="A434" s="108"/>
      <c r="B434" s="109"/>
      <c r="C434" s="110"/>
      <c r="D434" s="111"/>
      <c r="E434" s="1212"/>
      <c r="F434" s="1213"/>
    </row>
    <row r="435" spans="1:9" s="430" customFormat="1" outlineLevel="1">
      <c r="A435" s="564" t="s">
        <v>490</v>
      </c>
      <c r="B435" s="361" t="s">
        <v>227</v>
      </c>
      <c r="C435" s="565"/>
      <c r="D435" s="539"/>
      <c r="E435" s="1301"/>
      <c r="F435" s="1301"/>
    </row>
    <row r="436" spans="1:9" s="87" customFormat="1" ht="102" outlineLevel="1">
      <c r="A436" s="566"/>
      <c r="B436" s="21" t="s">
        <v>1587</v>
      </c>
      <c r="C436" s="565"/>
      <c r="D436" s="539"/>
      <c r="E436" s="1301"/>
      <c r="F436" s="1301"/>
    </row>
    <row r="437" spans="1:9" s="87" customFormat="1" outlineLevel="1">
      <c r="A437" s="567"/>
      <c r="B437" s="448" t="s">
        <v>1942</v>
      </c>
      <c r="C437" s="568"/>
      <c r="D437" s="23"/>
      <c r="E437" s="1339"/>
      <c r="F437" s="1340"/>
    </row>
    <row r="438" spans="1:9" s="87" customFormat="1" ht="127.5" outlineLevel="1">
      <c r="A438" s="447" t="s">
        <v>487</v>
      </c>
      <c r="B438" s="291" t="s">
        <v>1826</v>
      </c>
      <c r="C438" s="445" t="s">
        <v>491</v>
      </c>
      <c r="D438" s="452">
        <v>1</v>
      </c>
      <c r="E438" s="431"/>
      <c r="F438" s="1340" t="str">
        <f t="shared" ref="F438" si="57">IF(N(E438),ROUND(E438*D438,2),"")</f>
        <v/>
      </c>
    </row>
    <row r="439" spans="1:9" s="87" customFormat="1" outlineLevel="1">
      <c r="A439" s="447"/>
      <c r="B439" s="448" t="s">
        <v>1943</v>
      </c>
      <c r="C439" s="568"/>
      <c r="D439" s="23"/>
      <c r="E439" s="1339"/>
      <c r="F439" s="1340"/>
    </row>
    <row r="440" spans="1:9" s="87" customFormat="1" ht="51" outlineLevel="1">
      <c r="A440" s="447" t="s">
        <v>488</v>
      </c>
      <c r="B440" s="291" t="s">
        <v>723</v>
      </c>
      <c r="C440" s="445" t="s">
        <v>491</v>
      </c>
      <c r="D440" s="452">
        <v>1</v>
      </c>
      <c r="E440" s="431"/>
      <c r="F440" s="1340" t="str">
        <f t="shared" ref="F440:F483" si="58">IF(N(E440),ROUND(E440*D440,2),"")</f>
        <v/>
      </c>
    </row>
    <row r="441" spans="1:9" s="87" customFormat="1" outlineLevel="1">
      <c r="A441" s="447" t="s">
        <v>968</v>
      </c>
      <c r="B441" s="291" t="s">
        <v>724</v>
      </c>
      <c r="C441" s="445" t="s">
        <v>491</v>
      </c>
      <c r="D441" s="452">
        <v>1</v>
      </c>
      <c r="E441" s="431"/>
      <c r="F441" s="1340" t="str">
        <f t="shared" si="58"/>
        <v/>
      </c>
    </row>
    <row r="442" spans="1:9" s="87" customFormat="1" ht="38.25" outlineLevel="1">
      <c r="A442" s="447" t="s">
        <v>969</v>
      </c>
      <c r="B442" s="291" t="s">
        <v>725</v>
      </c>
      <c r="C442" s="445" t="s">
        <v>491</v>
      </c>
      <c r="D442" s="452">
        <v>1</v>
      </c>
      <c r="E442" s="431"/>
      <c r="F442" s="1340" t="str">
        <f t="shared" si="58"/>
        <v/>
      </c>
    </row>
    <row r="443" spans="1:9" s="87" customFormat="1" outlineLevel="1">
      <c r="A443" s="418" t="s">
        <v>970</v>
      </c>
      <c r="B443" s="291" t="s">
        <v>726</v>
      </c>
      <c r="C443" s="445" t="s">
        <v>491</v>
      </c>
      <c r="D443" s="452">
        <v>1</v>
      </c>
      <c r="E443" s="431"/>
      <c r="F443" s="1340" t="str">
        <f t="shared" si="58"/>
        <v/>
      </c>
    </row>
    <row r="444" spans="1:9" s="87" customFormat="1" ht="25.5" outlineLevel="1">
      <c r="A444" s="447" t="s">
        <v>1269</v>
      </c>
      <c r="B444" s="291" t="s">
        <v>727</v>
      </c>
      <c r="C444" s="445" t="s">
        <v>491</v>
      </c>
      <c r="D444" s="452">
        <v>4</v>
      </c>
      <c r="E444" s="431"/>
      <c r="F444" s="1340" t="str">
        <f t="shared" si="58"/>
        <v/>
      </c>
    </row>
    <row r="445" spans="1:9" s="87" customFormat="1" ht="25.5" outlineLevel="1">
      <c r="A445" s="447" t="s">
        <v>1446</v>
      </c>
      <c r="B445" s="291" t="s">
        <v>728</v>
      </c>
      <c r="C445" s="445" t="s">
        <v>491</v>
      </c>
      <c r="D445" s="452">
        <v>3</v>
      </c>
      <c r="E445" s="431"/>
      <c r="F445" s="1340" t="str">
        <f t="shared" si="58"/>
        <v/>
      </c>
    </row>
    <row r="446" spans="1:9" s="87" customFormat="1" outlineLevel="1">
      <c r="A446" s="447" t="s">
        <v>1454</v>
      </c>
      <c r="B446" s="291" t="s">
        <v>729</v>
      </c>
      <c r="C446" s="445" t="s">
        <v>491</v>
      </c>
      <c r="D446" s="452">
        <v>1</v>
      </c>
      <c r="E446" s="431"/>
      <c r="F446" s="1340" t="str">
        <f t="shared" si="58"/>
        <v/>
      </c>
    </row>
    <row r="447" spans="1:9" s="87" customFormat="1" outlineLevel="1">
      <c r="A447" s="447" t="s">
        <v>604</v>
      </c>
      <c r="B447" s="291" t="s">
        <v>730</v>
      </c>
      <c r="C447" s="445" t="s">
        <v>491</v>
      </c>
      <c r="D447" s="452">
        <v>9</v>
      </c>
      <c r="E447" s="431"/>
      <c r="F447" s="1340" t="str">
        <f t="shared" si="58"/>
        <v/>
      </c>
    </row>
    <row r="448" spans="1:9" s="87" customFormat="1" outlineLevel="1">
      <c r="A448" s="447" t="s">
        <v>215</v>
      </c>
      <c r="B448" s="291" t="s">
        <v>731</v>
      </c>
      <c r="C448" s="445" t="s">
        <v>491</v>
      </c>
      <c r="D448" s="452">
        <v>3</v>
      </c>
      <c r="E448" s="431"/>
      <c r="F448" s="1340" t="str">
        <f t="shared" si="58"/>
        <v/>
      </c>
    </row>
    <row r="449" spans="1:6" s="87" customFormat="1" ht="25.5" outlineLevel="1">
      <c r="A449" s="447" t="s">
        <v>216</v>
      </c>
      <c r="B449" s="291" t="s">
        <v>732</v>
      </c>
      <c r="C449" s="445" t="s">
        <v>491</v>
      </c>
      <c r="D449" s="452">
        <v>3</v>
      </c>
      <c r="E449" s="431"/>
      <c r="F449" s="1340" t="str">
        <f t="shared" si="58"/>
        <v/>
      </c>
    </row>
    <row r="450" spans="1:6" s="87" customFormat="1" ht="25.5" outlineLevel="1">
      <c r="A450" s="447" t="s">
        <v>217</v>
      </c>
      <c r="B450" s="291" t="s">
        <v>733</v>
      </c>
      <c r="C450" s="445" t="s">
        <v>491</v>
      </c>
      <c r="D450" s="452">
        <v>1</v>
      </c>
      <c r="E450" s="431"/>
      <c r="F450" s="1340" t="str">
        <f t="shared" si="58"/>
        <v/>
      </c>
    </row>
    <row r="451" spans="1:6" s="87" customFormat="1" outlineLevel="1">
      <c r="A451" s="447" t="s">
        <v>218</v>
      </c>
      <c r="B451" s="291" t="s">
        <v>734</v>
      </c>
      <c r="C451" s="445" t="s">
        <v>491</v>
      </c>
      <c r="D451" s="452">
        <v>2</v>
      </c>
      <c r="E451" s="431"/>
      <c r="F451" s="1340" t="str">
        <f t="shared" si="58"/>
        <v/>
      </c>
    </row>
    <row r="452" spans="1:6" s="87" customFormat="1" outlineLevel="1">
      <c r="A452" s="447" t="s">
        <v>219</v>
      </c>
      <c r="B452" s="291" t="s">
        <v>735</v>
      </c>
      <c r="C452" s="445" t="s">
        <v>491</v>
      </c>
      <c r="D452" s="452">
        <v>1</v>
      </c>
      <c r="E452" s="431"/>
      <c r="F452" s="1340" t="str">
        <f t="shared" si="58"/>
        <v/>
      </c>
    </row>
    <row r="453" spans="1:6" s="87" customFormat="1" ht="25.5" outlineLevel="1">
      <c r="A453" s="447" t="s">
        <v>220</v>
      </c>
      <c r="B453" s="291" t="s">
        <v>736</v>
      </c>
      <c r="C453" s="445" t="s">
        <v>491</v>
      </c>
      <c r="D453" s="452">
        <v>1</v>
      </c>
      <c r="E453" s="431"/>
      <c r="F453" s="1340" t="str">
        <f t="shared" si="58"/>
        <v/>
      </c>
    </row>
    <row r="454" spans="1:6" s="87" customFormat="1" outlineLevel="1">
      <c r="A454" s="447" t="s">
        <v>221</v>
      </c>
      <c r="B454" s="291" t="s">
        <v>737</v>
      </c>
      <c r="C454" s="445" t="s">
        <v>491</v>
      </c>
      <c r="D454" s="452">
        <v>4</v>
      </c>
      <c r="E454" s="431"/>
      <c r="F454" s="1340" t="str">
        <f t="shared" si="58"/>
        <v/>
      </c>
    </row>
    <row r="455" spans="1:6" s="87" customFormat="1" ht="38.25" outlineLevel="1">
      <c r="A455" s="447" t="s">
        <v>222</v>
      </c>
      <c r="B455" s="291" t="s">
        <v>738</v>
      </c>
      <c r="C455" s="445" t="s">
        <v>491</v>
      </c>
      <c r="D455" s="452">
        <v>1</v>
      </c>
      <c r="E455" s="431"/>
      <c r="F455" s="1340" t="str">
        <f t="shared" si="58"/>
        <v/>
      </c>
    </row>
    <row r="456" spans="1:6" s="87" customFormat="1" ht="25.5" outlineLevel="1">
      <c r="A456" s="447" t="s">
        <v>223</v>
      </c>
      <c r="B456" s="291" t="s">
        <v>739</v>
      </c>
      <c r="C456" s="445" t="s">
        <v>491</v>
      </c>
      <c r="D456" s="452">
        <v>3</v>
      </c>
      <c r="E456" s="431"/>
      <c r="F456" s="1340" t="str">
        <f t="shared" si="58"/>
        <v/>
      </c>
    </row>
    <row r="457" spans="1:6" s="87" customFormat="1" ht="38.25" outlineLevel="1">
      <c r="A457" s="447" t="s">
        <v>224</v>
      </c>
      <c r="B457" s="291" t="s">
        <v>740</v>
      </c>
      <c r="C457" s="445" t="s">
        <v>491</v>
      </c>
      <c r="D457" s="452">
        <v>3</v>
      </c>
      <c r="E457" s="431"/>
      <c r="F457" s="1340" t="str">
        <f t="shared" si="58"/>
        <v/>
      </c>
    </row>
    <row r="458" spans="1:6" s="87" customFormat="1" ht="25.5" outlineLevel="1">
      <c r="A458" s="447" t="s">
        <v>225</v>
      </c>
      <c r="B458" s="291" t="s">
        <v>741</v>
      </c>
      <c r="C458" s="445" t="s">
        <v>491</v>
      </c>
      <c r="D458" s="452">
        <v>1</v>
      </c>
      <c r="E458" s="431"/>
      <c r="F458" s="1340" t="str">
        <f t="shared" si="58"/>
        <v/>
      </c>
    </row>
    <row r="459" spans="1:6" s="87" customFormat="1" ht="25.5" outlineLevel="1">
      <c r="A459" s="447" t="s">
        <v>226</v>
      </c>
      <c r="B459" s="291" t="s">
        <v>742</v>
      </c>
      <c r="C459" s="445" t="s">
        <v>491</v>
      </c>
      <c r="D459" s="452">
        <v>1</v>
      </c>
      <c r="E459" s="431"/>
      <c r="F459" s="1340" t="str">
        <f t="shared" si="58"/>
        <v/>
      </c>
    </row>
    <row r="460" spans="1:6" s="87" customFormat="1" ht="25.5" outlineLevel="1">
      <c r="A460" s="447" t="s">
        <v>228</v>
      </c>
      <c r="B460" s="291" t="s">
        <v>743</v>
      </c>
      <c r="C460" s="445" t="s">
        <v>491</v>
      </c>
      <c r="D460" s="452">
        <v>1</v>
      </c>
      <c r="E460" s="431"/>
      <c r="F460" s="1340" t="str">
        <f t="shared" si="58"/>
        <v/>
      </c>
    </row>
    <row r="461" spans="1:6" s="87" customFormat="1" ht="25.5" outlineLevel="1">
      <c r="A461" s="447" t="s">
        <v>229</v>
      </c>
      <c r="B461" s="291" t="s">
        <v>744</v>
      </c>
      <c r="C461" s="445" t="s">
        <v>491</v>
      </c>
      <c r="D461" s="452">
        <v>10</v>
      </c>
      <c r="E461" s="431"/>
      <c r="F461" s="1340" t="str">
        <f t="shared" si="58"/>
        <v/>
      </c>
    </row>
    <row r="462" spans="1:6" s="87" customFormat="1" outlineLevel="1">
      <c r="A462" s="447" t="s">
        <v>230</v>
      </c>
      <c r="B462" s="291" t="s">
        <v>745</v>
      </c>
      <c r="C462" s="445" t="s">
        <v>491</v>
      </c>
      <c r="D462" s="452">
        <v>10</v>
      </c>
      <c r="E462" s="431"/>
      <c r="F462" s="1340" t="str">
        <f t="shared" si="58"/>
        <v/>
      </c>
    </row>
    <row r="463" spans="1:6" s="87" customFormat="1" ht="25.5" outlineLevel="1">
      <c r="A463" s="447" t="s">
        <v>231</v>
      </c>
      <c r="B463" s="291" t="s">
        <v>746</v>
      </c>
      <c r="C463" s="445" t="s">
        <v>284</v>
      </c>
      <c r="D463" s="452">
        <v>9</v>
      </c>
      <c r="E463" s="431"/>
      <c r="F463" s="1340" t="str">
        <f t="shared" si="58"/>
        <v/>
      </c>
    </row>
    <row r="464" spans="1:6" s="87" customFormat="1" ht="25.5" outlineLevel="1">
      <c r="A464" s="447" t="s">
        <v>232</v>
      </c>
      <c r="B464" s="291" t="s">
        <v>747</v>
      </c>
      <c r="C464" s="445" t="s">
        <v>284</v>
      </c>
      <c r="D464" s="452">
        <v>9</v>
      </c>
      <c r="E464" s="431"/>
      <c r="F464" s="1340" t="str">
        <f t="shared" si="58"/>
        <v/>
      </c>
    </row>
    <row r="465" spans="1:6" s="87" customFormat="1" ht="25.5" outlineLevel="1">
      <c r="A465" s="447" t="s">
        <v>233</v>
      </c>
      <c r="B465" s="291" t="s">
        <v>748</v>
      </c>
      <c r="C465" s="445" t="s">
        <v>284</v>
      </c>
      <c r="D465" s="452">
        <v>9</v>
      </c>
      <c r="E465" s="431"/>
      <c r="F465" s="1340" t="str">
        <f t="shared" si="58"/>
        <v/>
      </c>
    </row>
    <row r="466" spans="1:6" s="87" customFormat="1" ht="25.5" outlineLevel="1">
      <c r="A466" s="447" t="s">
        <v>234</v>
      </c>
      <c r="B466" s="291" t="s">
        <v>749</v>
      </c>
      <c r="C466" s="445" t="s">
        <v>284</v>
      </c>
      <c r="D466" s="452">
        <v>9</v>
      </c>
      <c r="E466" s="431"/>
      <c r="F466" s="1340" t="str">
        <f t="shared" si="58"/>
        <v/>
      </c>
    </row>
    <row r="467" spans="1:6" s="87" customFormat="1" outlineLevel="1">
      <c r="A467" s="447" t="s">
        <v>235</v>
      </c>
      <c r="B467" s="291" t="s">
        <v>750</v>
      </c>
      <c r="C467" s="445" t="s">
        <v>491</v>
      </c>
      <c r="D467" s="452">
        <v>1</v>
      </c>
      <c r="E467" s="431"/>
      <c r="F467" s="1340" t="str">
        <f t="shared" si="58"/>
        <v/>
      </c>
    </row>
    <row r="468" spans="1:6" s="87" customFormat="1" outlineLevel="1">
      <c r="A468" s="447" t="s">
        <v>236</v>
      </c>
      <c r="B468" s="291" t="s">
        <v>751</v>
      </c>
      <c r="C468" s="445" t="s">
        <v>491</v>
      </c>
      <c r="D468" s="452">
        <v>1</v>
      </c>
      <c r="E468" s="431"/>
      <c r="F468" s="1340" t="str">
        <f t="shared" si="58"/>
        <v/>
      </c>
    </row>
    <row r="469" spans="1:6" s="87" customFormat="1" outlineLevel="1">
      <c r="A469" s="447" t="s">
        <v>237</v>
      </c>
      <c r="B469" s="291" t="s">
        <v>752</v>
      </c>
      <c r="C469" s="445" t="s">
        <v>491</v>
      </c>
      <c r="D469" s="452">
        <v>7</v>
      </c>
      <c r="E469" s="431"/>
      <c r="F469" s="1340" t="str">
        <f t="shared" si="58"/>
        <v/>
      </c>
    </row>
    <row r="470" spans="1:6" s="87" customFormat="1" ht="25.5" outlineLevel="1">
      <c r="A470" s="447" t="s">
        <v>238</v>
      </c>
      <c r="B470" s="291" t="s">
        <v>753</v>
      </c>
      <c r="C470" s="445" t="s">
        <v>491</v>
      </c>
      <c r="D470" s="452">
        <v>7</v>
      </c>
      <c r="E470" s="431"/>
      <c r="F470" s="1340" t="str">
        <f t="shared" si="58"/>
        <v/>
      </c>
    </row>
    <row r="471" spans="1:6" s="87" customFormat="1" ht="38.25" outlineLevel="1">
      <c r="A471" s="447" t="s">
        <v>239</v>
      </c>
      <c r="B471" s="291" t="s">
        <v>755</v>
      </c>
      <c r="C471" s="445" t="s">
        <v>491</v>
      </c>
      <c r="D471" s="452">
        <v>2</v>
      </c>
      <c r="E471" s="431"/>
      <c r="F471" s="1340" t="str">
        <f t="shared" si="58"/>
        <v/>
      </c>
    </row>
    <row r="472" spans="1:6" s="87" customFormat="1" ht="25.5" outlineLevel="1">
      <c r="A472" s="447" t="s">
        <v>240</v>
      </c>
      <c r="B472" s="291" t="s">
        <v>757</v>
      </c>
      <c r="C472" s="445" t="s">
        <v>491</v>
      </c>
      <c r="D472" s="452">
        <v>1</v>
      </c>
      <c r="E472" s="431"/>
      <c r="F472" s="1340" t="str">
        <f t="shared" si="58"/>
        <v/>
      </c>
    </row>
    <row r="473" spans="1:6" s="87" customFormat="1" ht="38.25" outlineLevel="1">
      <c r="A473" s="447" t="s">
        <v>241</v>
      </c>
      <c r="B473" s="291" t="s">
        <v>691</v>
      </c>
      <c r="C473" s="445" t="s">
        <v>491</v>
      </c>
      <c r="D473" s="452">
        <v>1</v>
      </c>
      <c r="E473" s="431"/>
      <c r="F473" s="1340" t="str">
        <f t="shared" si="58"/>
        <v/>
      </c>
    </row>
    <row r="474" spans="1:6" s="87" customFormat="1" ht="25.5" outlineLevel="1">
      <c r="A474" s="447" t="s">
        <v>242</v>
      </c>
      <c r="B474" s="291" t="s">
        <v>758</v>
      </c>
      <c r="C474" s="445" t="s">
        <v>491</v>
      </c>
      <c r="D474" s="452">
        <v>5</v>
      </c>
      <c r="E474" s="431"/>
      <c r="F474" s="1340" t="str">
        <f t="shared" si="58"/>
        <v/>
      </c>
    </row>
    <row r="475" spans="1:6" s="87" customFormat="1" ht="25.5" outlineLevel="1">
      <c r="A475" s="447" t="s">
        <v>243</v>
      </c>
      <c r="B475" s="291" t="s">
        <v>743</v>
      </c>
      <c r="C475" s="445" t="s">
        <v>491</v>
      </c>
      <c r="D475" s="452">
        <v>5</v>
      </c>
      <c r="E475" s="431"/>
      <c r="F475" s="1340" t="str">
        <f t="shared" si="58"/>
        <v/>
      </c>
    </row>
    <row r="476" spans="1:6" s="87" customFormat="1" ht="25.5" outlineLevel="1">
      <c r="A476" s="447" t="s">
        <v>244</v>
      </c>
      <c r="B476" s="291" t="s">
        <v>759</v>
      </c>
      <c r="C476" s="445" t="s">
        <v>491</v>
      </c>
      <c r="D476" s="452">
        <v>1</v>
      </c>
      <c r="E476" s="431"/>
      <c r="F476" s="1340" t="str">
        <f t="shared" si="58"/>
        <v/>
      </c>
    </row>
    <row r="477" spans="1:6" s="87" customFormat="1" ht="25.5" outlineLevel="1">
      <c r="A477" s="447" t="s">
        <v>245</v>
      </c>
      <c r="B477" s="291" t="s">
        <v>760</v>
      </c>
      <c r="C477" s="445" t="s">
        <v>491</v>
      </c>
      <c r="D477" s="452">
        <v>6</v>
      </c>
      <c r="E477" s="431"/>
      <c r="F477" s="1340" t="str">
        <f t="shared" si="58"/>
        <v/>
      </c>
    </row>
    <row r="478" spans="1:6" s="87" customFormat="1" outlineLevel="1">
      <c r="A478" s="447" t="s">
        <v>246</v>
      </c>
      <c r="B478" s="291" t="s">
        <v>761</v>
      </c>
      <c r="C478" s="445" t="s">
        <v>1063</v>
      </c>
      <c r="D478" s="452">
        <v>4</v>
      </c>
      <c r="E478" s="431"/>
      <c r="F478" s="1340" t="str">
        <f t="shared" si="58"/>
        <v/>
      </c>
    </row>
    <row r="479" spans="1:6" s="87" customFormat="1" outlineLevel="1">
      <c r="A479" s="447" t="s">
        <v>247</v>
      </c>
      <c r="B479" s="291" t="s">
        <v>762</v>
      </c>
      <c r="C479" s="445" t="s">
        <v>1063</v>
      </c>
      <c r="D479" s="452">
        <v>1</v>
      </c>
      <c r="E479" s="431"/>
      <c r="F479" s="1340" t="str">
        <f t="shared" si="58"/>
        <v/>
      </c>
    </row>
    <row r="480" spans="1:6" s="87" customFormat="1" ht="25.5" outlineLevel="1">
      <c r="A480" s="447" t="s">
        <v>248</v>
      </c>
      <c r="B480" s="291" t="s">
        <v>763</v>
      </c>
      <c r="C480" s="445" t="s">
        <v>491</v>
      </c>
      <c r="D480" s="452">
        <v>1</v>
      </c>
      <c r="E480" s="431"/>
      <c r="F480" s="1340" t="str">
        <f t="shared" si="58"/>
        <v/>
      </c>
    </row>
    <row r="481" spans="1:6" s="87" customFormat="1" ht="38.25" outlineLevel="1">
      <c r="A481" s="447" t="s">
        <v>249</v>
      </c>
      <c r="B481" s="291" t="s">
        <v>764</v>
      </c>
      <c r="C481" s="445" t="s">
        <v>257</v>
      </c>
      <c r="D481" s="453">
        <v>1</v>
      </c>
      <c r="E481" s="431"/>
      <c r="F481" s="1340" t="str">
        <f t="shared" si="58"/>
        <v/>
      </c>
    </row>
    <row r="482" spans="1:6" s="87" customFormat="1" ht="38.25" outlineLevel="1">
      <c r="A482" s="447" t="s">
        <v>754</v>
      </c>
      <c r="B482" s="291" t="s">
        <v>765</v>
      </c>
      <c r="C482" s="445" t="s">
        <v>491</v>
      </c>
      <c r="D482" s="452">
        <v>1</v>
      </c>
      <c r="E482" s="431"/>
      <c r="F482" s="1340" t="str">
        <f t="shared" si="58"/>
        <v/>
      </c>
    </row>
    <row r="483" spans="1:6" s="42" customFormat="1" ht="26.25" outlineLevel="1" thickBot="1">
      <c r="A483" s="447" t="s">
        <v>756</v>
      </c>
      <c r="B483" s="466" t="s">
        <v>1483</v>
      </c>
      <c r="C483" s="467" t="s">
        <v>159</v>
      </c>
      <c r="D483" s="468">
        <v>1</v>
      </c>
      <c r="E483" s="403"/>
      <c r="F483" s="1273" t="str">
        <f t="shared" si="58"/>
        <v/>
      </c>
    </row>
    <row r="484" spans="1:6" s="87" customFormat="1" outlineLevel="1">
      <c r="A484" s="456"/>
      <c r="B484" s="457" t="s">
        <v>213</v>
      </c>
      <c r="C484" s="458" t="s">
        <v>159</v>
      </c>
      <c r="D484" s="459">
        <v>1</v>
      </c>
      <c r="E484" s="1006"/>
      <c r="F484" s="1332">
        <f>SUM(F438:F483)</f>
        <v>0</v>
      </c>
    </row>
    <row r="485" spans="1:6" s="87" customFormat="1" outlineLevel="1">
      <c r="A485" s="569"/>
      <c r="B485" s="570"/>
      <c r="C485" s="568"/>
      <c r="D485" s="23"/>
      <c r="E485" s="1339"/>
      <c r="F485" s="1340"/>
    </row>
    <row r="486" spans="1:6" s="87" customFormat="1" outlineLevel="1">
      <c r="A486" s="564">
        <v>2</v>
      </c>
      <c r="B486" s="361" t="s">
        <v>1588</v>
      </c>
      <c r="C486" s="571"/>
      <c r="D486" s="377"/>
      <c r="E486" s="1341"/>
      <c r="F486" s="1341"/>
    </row>
    <row r="487" spans="1:6" s="87" customFormat="1" ht="127.5" outlineLevel="1">
      <c r="A487" s="566"/>
      <c r="B487" s="6" t="s">
        <v>766</v>
      </c>
      <c r="C487" s="565"/>
      <c r="D487" s="539"/>
      <c r="E487" s="1301"/>
      <c r="F487" s="1301"/>
    </row>
    <row r="488" spans="1:6" s="87" customFormat="1" outlineLevel="1">
      <c r="A488" s="567"/>
      <c r="B488" s="448" t="s">
        <v>1942</v>
      </c>
      <c r="C488" s="568"/>
      <c r="D488" s="23"/>
      <c r="E488" s="1339"/>
      <c r="F488" s="1340"/>
    </row>
    <row r="489" spans="1:6" s="87" customFormat="1" ht="38.25" outlineLevel="1">
      <c r="A489" s="447" t="s">
        <v>483</v>
      </c>
      <c r="B489" s="291" t="s">
        <v>767</v>
      </c>
      <c r="C489" s="445" t="s">
        <v>491</v>
      </c>
      <c r="D489" s="452">
        <v>1</v>
      </c>
      <c r="E489" s="431"/>
      <c r="F489" s="1340" t="str">
        <f t="shared" ref="F489:F491" si="59">IF(N(E489),ROUND(E489*D489,2),"")</f>
        <v/>
      </c>
    </row>
    <row r="490" spans="1:6" s="87" customFormat="1" outlineLevel="1">
      <c r="A490" s="447" t="s">
        <v>484</v>
      </c>
      <c r="B490" s="291" t="s">
        <v>768</v>
      </c>
      <c r="C490" s="445" t="s">
        <v>491</v>
      </c>
      <c r="D490" s="452">
        <v>1</v>
      </c>
      <c r="E490" s="431"/>
      <c r="F490" s="1340" t="str">
        <f t="shared" si="59"/>
        <v/>
      </c>
    </row>
    <row r="491" spans="1:6" s="87" customFormat="1" outlineLevel="1">
      <c r="A491" s="447" t="s">
        <v>575</v>
      </c>
      <c r="B491" s="291" t="s">
        <v>1952</v>
      </c>
      <c r="C491" s="445" t="s">
        <v>491</v>
      </c>
      <c r="D491" s="452">
        <v>1</v>
      </c>
      <c r="E491" s="431"/>
      <c r="F491" s="1340" t="str">
        <f t="shared" si="59"/>
        <v/>
      </c>
    </row>
    <row r="492" spans="1:6" s="87" customFormat="1" outlineLevel="1">
      <c r="A492" s="447"/>
      <c r="B492" s="448" t="s">
        <v>769</v>
      </c>
      <c r="C492" s="568"/>
      <c r="D492" s="23"/>
      <c r="E492" s="1339"/>
      <c r="F492" s="1340"/>
    </row>
    <row r="493" spans="1:6" s="87" customFormat="1" ht="25.5" outlineLevel="1">
      <c r="A493" s="447" t="s">
        <v>1074</v>
      </c>
      <c r="B493" s="291" t="s">
        <v>770</v>
      </c>
      <c r="C493" s="445" t="s">
        <v>491</v>
      </c>
      <c r="D493" s="452">
        <v>1</v>
      </c>
      <c r="E493" s="431"/>
      <c r="F493" s="1340" t="str">
        <f t="shared" ref="F493:F506" si="60">IF(N(E493),ROUND(E493*D493,2),"")</f>
        <v/>
      </c>
    </row>
    <row r="494" spans="1:6" s="87" customFormat="1" ht="25.5" outlineLevel="1">
      <c r="A494" s="447" t="s">
        <v>1075</v>
      </c>
      <c r="B494" s="291" t="s">
        <v>771</v>
      </c>
      <c r="C494" s="445" t="s">
        <v>491</v>
      </c>
      <c r="D494" s="452">
        <v>1</v>
      </c>
      <c r="E494" s="431"/>
      <c r="F494" s="1340" t="str">
        <f t="shared" si="60"/>
        <v/>
      </c>
    </row>
    <row r="495" spans="1:6" s="87" customFormat="1" outlineLevel="1">
      <c r="A495" s="447" t="s">
        <v>1076</v>
      </c>
      <c r="B495" s="291" t="s">
        <v>730</v>
      </c>
      <c r="C495" s="445" t="s">
        <v>491</v>
      </c>
      <c r="D495" s="452">
        <v>3</v>
      </c>
      <c r="E495" s="431"/>
      <c r="F495" s="1340" t="str">
        <f t="shared" si="60"/>
        <v/>
      </c>
    </row>
    <row r="496" spans="1:6" s="87" customFormat="1" ht="25.5" outlineLevel="1">
      <c r="A496" s="447" t="s">
        <v>125</v>
      </c>
      <c r="B496" s="291" t="s">
        <v>732</v>
      </c>
      <c r="C496" s="445" t="s">
        <v>491</v>
      </c>
      <c r="D496" s="452">
        <v>3</v>
      </c>
      <c r="E496" s="431"/>
      <c r="F496" s="1340" t="str">
        <f t="shared" si="60"/>
        <v/>
      </c>
    </row>
    <row r="497" spans="1:6" s="87" customFormat="1" ht="25.5" outlineLevel="1">
      <c r="A497" s="447" t="s">
        <v>126</v>
      </c>
      <c r="B497" s="291" t="s">
        <v>772</v>
      </c>
      <c r="C497" s="445" t="s">
        <v>491</v>
      </c>
      <c r="D497" s="452">
        <v>3</v>
      </c>
      <c r="E497" s="431"/>
      <c r="F497" s="1340" t="str">
        <f t="shared" si="60"/>
        <v/>
      </c>
    </row>
    <row r="498" spans="1:6" s="87" customFormat="1" outlineLevel="1">
      <c r="A498" s="447" t="s">
        <v>127</v>
      </c>
      <c r="B498" s="291" t="s">
        <v>773</v>
      </c>
      <c r="C498" s="445" t="s">
        <v>491</v>
      </c>
      <c r="D498" s="452">
        <v>3</v>
      </c>
      <c r="E498" s="431"/>
      <c r="F498" s="1340" t="str">
        <f t="shared" si="60"/>
        <v/>
      </c>
    </row>
    <row r="499" spans="1:6" s="87" customFormat="1" ht="25.5" outlineLevel="1">
      <c r="A499" s="447" t="s">
        <v>128</v>
      </c>
      <c r="B499" s="291" t="s">
        <v>677</v>
      </c>
      <c r="C499" s="445" t="s">
        <v>491</v>
      </c>
      <c r="D499" s="452">
        <v>1</v>
      </c>
      <c r="E499" s="431"/>
      <c r="F499" s="1340" t="str">
        <f t="shared" si="60"/>
        <v/>
      </c>
    </row>
    <row r="500" spans="1:6" s="87" customFormat="1" outlineLevel="1">
      <c r="A500" s="447" t="s">
        <v>129</v>
      </c>
      <c r="B500" s="291" t="s">
        <v>774</v>
      </c>
      <c r="C500" s="445" t="s">
        <v>491</v>
      </c>
      <c r="D500" s="452">
        <v>4</v>
      </c>
      <c r="E500" s="431"/>
      <c r="F500" s="1340" t="str">
        <f t="shared" si="60"/>
        <v/>
      </c>
    </row>
    <row r="501" spans="1:6" s="87" customFormat="1" ht="25.5" outlineLevel="1">
      <c r="A501" s="447" t="s">
        <v>130</v>
      </c>
      <c r="B501" s="291" t="s">
        <v>775</v>
      </c>
      <c r="C501" s="445" t="s">
        <v>491</v>
      </c>
      <c r="D501" s="452">
        <v>1</v>
      </c>
      <c r="E501" s="431"/>
      <c r="F501" s="1340" t="str">
        <f t="shared" si="60"/>
        <v/>
      </c>
    </row>
    <row r="502" spans="1:6" s="87" customFormat="1" ht="25.5" outlineLevel="1">
      <c r="A502" s="447" t="s">
        <v>131</v>
      </c>
      <c r="B502" s="291" t="s">
        <v>776</v>
      </c>
      <c r="C502" s="445" t="s">
        <v>491</v>
      </c>
      <c r="D502" s="452">
        <v>14</v>
      </c>
      <c r="E502" s="431"/>
      <c r="F502" s="1340" t="str">
        <f t="shared" si="60"/>
        <v/>
      </c>
    </row>
    <row r="503" spans="1:6" s="87" customFormat="1" ht="25.5" outlineLevel="1">
      <c r="A503" s="447" t="s">
        <v>132</v>
      </c>
      <c r="B503" s="291" t="s">
        <v>777</v>
      </c>
      <c r="C503" s="445" t="s">
        <v>491</v>
      </c>
      <c r="D503" s="452">
        <v>21</v>
      </c>
      <c r="E503" s="431"/>
      <c r="F503" s="1340" t="str">
        <f t="shared" si="60"/>
        <v/>
      </c>
    </row>
    <row r="504" spans="1:6" s="87" customFormat="1" ht="25.5" outlineLevel="1">
      <c r="A504" s="447" t="s">
        <v>133</v>
      </c>
      <c r="B504" s="291" t="s">
        <v>1973</v>
      </c>
      <c r="C504" s="445" t="s">
        <v>491</v>
      </c>
      <c r="D504" s="452">
        <v>2</v>
      </c>
      <c r="E504" s="431"/>
      <c r="F504" s="1340" t="str">
        <f t="shared" si="60"/>
        <v/>
      </c>
    </row>
    <row r="505" spans="1:6" s="87" customFormat="1" ht="25.5" outlineLevel="1">
      <c r="A505" s="447" t="s">
        <v>134</v>
      </c>
      <c r="B505" s="291" t="s">
        <v>1974</v>
      </c>
      <c r="C505" s="445" t="s">
        <v>491</v>
      </c>
      <c r="D505" s="452">
        <v>20</v>
      </c>
      <c r="E505" s="431"/>
      <c r="F505" s="1340" t="str">
        <f t="shared" si="60"/>
        <v/>
      </c>
    </row>
    <row r="506" spans="1:6" s="87" customFormat="1" ht="25.5" outlineLevel="1">
      <c r="A506" s="447" t="s">
        <v>135</v>
      </c>
      <c r="B506" s="291" t="s">
        <v>778</v>
      </c>
      <c r="C506" s="445" t="s">
        <v>491</v>
      </c>
      <c r="D506" s="452">
        <v>4</v>
      </c>
      <c r="E506" s="431"/>
      <c r="F506" s="1340" t="str">
        <f t="shared" si="60"/>
        <v/>
      </c>
    </row>
    <row r="507" spans="1:6" s="87" customFormat="1" outlineLevel="1">
      <c r="A507" s="572" t="s">
        <v>779</v>
      </c>
      <c r="B507" s="448" t="s">
        <v>780</v>
      </c>
      <c r="C507" s="568"/>
      <c r="D507" s="23"/>
      <c r="E507" s="1339"/>
      <c r="F507" s="1340"/>
    </row>
    <row r="508" spans="1:6" s="87" customFormat="1" ht="25.5" outlineLevel="1">
      <c r="A508" s="447" t="s">
        <v>781</v>
      </c>
      <c r="B508" s="291" t="s">
        <v>782</v>
      </c>
      <c r="C508" s="445" t="s">
        <v>491</v>
      </c>
      <c r="D508" s="452">
        <v>1</v>
      </c>
      <c r="E508" s="431"/>
      <c r="F508" s="1340" t="str">
        <f t="shared" ref="F508:F518" si="61">IF(N(E508),ROUND(E508*D508,2),"")</f>
        <v/>
      </c>
    </row>
    <row r="509" spans="1:6" s="56" customFormat="1" outlineLevel="1">
      <c r="A509" s="447" t="s">
        <v>783</v>
      </c>
      <c r="B509" s="291" t="s">
        <v>678</v>
      </c>
      <c r="C509" s="445" t="s">
        <v>491</v>
      </c>
      <c r="D509" s="452">
        <v>3</v>
      </c>
      <c r="E509" s="431"/>
      <c r="F509" s="1340" t="str">
        <f t="shared" si="61"/>
        <v/>
      </c>
    </row>
    <row r="510" spans="1:6" s="87" customFormat="1" ht="25.5" outlineLevel="1">
      <c r="A510" s="447" t="s">
        <v>784</v>
      </c>
      <c r="B510" s="573" t="s">
        <v>785</v>
      </c>
      <c r="C510" s="574" t="s">
        <v>491</v>
      </c>
      <c r="D510" s="575">
        <v>1</v>
      </c>
      <c r="E510" s="432"/>
      <c r="F510" s="1342" t="str">
        <f t="shared" si="61"/>
        <v/>
      </c>
    </row>
    <row r="511" spans="1:6" s="87" customFormat="1" ht="25.5" outlineLevel="1">
      <c r="A511" s="447" t="s">
        <v>786</v>
      </c>
      <c r="B511" s="291" t="s">
        <v>787</v>
      </c>
      <c r="C511" s="445" t="s">
        <v>491</v>
      </c>
      <c r="D511" s="452">
        <v>1</v>
      </c>
      <c r="E511" s="431"/>
      <c r="F511" s="1340" t="str">
        <f t="shared" si="61"/>
        <v/>
      </c>
    </row>
    <row r="512" spans="1:6" s="87" customFormat="1" outlineLevel="1">
      <c r="A512" s="447" t="s">
        <v>788</v>
      </c>
      <c r="B512" s="291" t="s">
        <v>789</v>
      </c>
      <c r="C512" s="445" t="s">
        <v>491</v>
      </c>
      <c r="D512" s="452">
        <v>1</v>
      </c>
      <c r="E512" s="431"/>
      <c r="F512" s="1340" t="str">
        <f t="shared" si="61"/>
        <v/>
      </c>
    </row>
    <row r="513" spans="1:6" s="87" customFormat="1" ht="25.5" outlineLevel="1">
      <c r="A513" s="447" t="s">
        <v>790</v>
      </c>
      <c r="B513" s="291" t="s">
        <v>791</v>
      </c>
      <c r="C513" s="445" t="s">
        <v>491</v>
      </c>
      <c r="D513" s="452">
        <v>3</v>
      </c>
      <c r="E513" s="431"/>
      <c r="F513" s="1340" t="str">
        <f t="shared" si="61"/>
        <v/>
      </c>
    </row>
    <row r="514" spans="1:6" s="87" customFormat="1" ht="25.5" outlineLevel="1">
      <c r="A514" s="447" t="s">
        <v>792</v>
      </c>
      <c r="B514" s="291" t="s">
        <v>777</v>
      </c>
      <c r="C514" s="445" t="s">
        <v>491</v>
      </c>
      <c r="D514" s="452">
        <v>8</v>
      </c>
      <c r="E514" s="431"/>
      <c r="F514" s="1340" t="str">
        <f t="shared" si="61"/>
        <v/>
      </c>
    </row>
    <row r="515" spans="1:6" s="87" customFormat="1" ht="25.5" outlineLevel="1">
      <c r="A515" s="447" t="s">
        <v>793</v>
      </c>
      <c r="B515" s="291" t="s">
        <v>1973</v>
      </c>
      <c r="C515" s="445" t="s">
        <v>491</v>
      </c>
      <c r="D515" s="452">
        <v>1</v>
      </c>
      <c r="E515" s="431"/>
      <c r="F515" s="1340" t="str">
        <f t="shared" si="61"/>
        <v/>
      </c>
    </row>
    <row r="516" spans="1:6" s="87" customFormat="1" ht="25.5" outlineLevel="1">
      <c r="A516" s="447" t="s">
        <v>794</v>
      </c>
      <c r="B516" s="291" t="s">
        <v>1974</v>
      </c>
      <c r="C516" s="445" t="s">
        <v>491</v>
      </c>
      <c r="D516" s="452">
        <v>10</v>
      </c>
      <c r="E516" s="431"/>
      <c r="F516" s="1340" t="str">
        <f t="shared" si="61"/>
        <v/>
      </c>
    </row>
    <row r="517" spans="1:6" s="87" customFormat="1" ht="25.5" outlineLevel="1">
      <c r="A517" s="447" t="s">
        <v>795</v>
      </c>
      <c r="B517" s="291" t="s">
        <v>796</v>
      </c>
      <c r="C517" s="445" t="s">
        <v>491</v>
      </c>
      <c r="D517" s="452">
        <v>1</v>
      </c>
      <c r="E517" s="431"/>
      <c r="F517" s="1340" t="str">
        <f t="shared" si="61"/>
        <v/>
      </c>
    </row>
    <row r="518" spans="1:6" s="42" customFormat="1" ht="26.25" outlineLevel="1" thickBot="1">
      <c r="A518" s="447" t="s">
        <v>797</v>
      </c>
      <c r="B518" s="466" t="s">
        <v>1483</v>
      </c>
      <c r="C518" s="467" t="s">
        <v>159</v>
      </c>
      <c r="D518" s="468">
        <v>1</v>
      </c>
      <c r="E518" s="403"/>
      <c r="F518" s="1273" t="str">
        <f t="shared" si="61"/>
        <v/>
      </c>
    </row>
    <row r="519" spans="1:6" s="87" customFormat="1" outlineLevel="1">
      <c r="A519" s="456"/>
      <c r="B519" s="457" t="s">
        <v>137</v>
      </c>
      <c r="C519" s="458" t="s">
        <v>159</v>
      </c>
      <c r="D519" s="459">
        <v>1</v>
      </c>
      <c r="E519" s="1006"/>
      <c r="F519" s="1332">
        <f>SUM(F489:F518)</f>
        <v>0</v>
      </c>
    </row>
    <row r="520" spans="1:6" s="87" customFormat="1" outlineLevel="1">
      <c r="A520" s="447"/>
      <c r="B520" s="576"/>
      <c r="C520" s="568"/>
      <c r="D520" s="23"/>
      <c r="E520" s="1339"/>
      <c r="F520" s="1340"/>
    </row>
    <row r="521" spans="1:6" s="87" customFormat="1" outlineLevel="1">
      <c r="A521" s="564" t="s">
        <v>493</v>
      </c>
      <c r="B521" s="361" t="s">
        <v>2290</v>
      </c>
      <c r="C521" s="571"/>
      <c r="D521" s="377"/>
      <c r="E521" s="1341"/>
      <c r="F521" s="1341"/>
    </row>
    <row r="522" spans="1:6" s="87" customFormat="1" ht="127.5" outlineLevel="1">
      <c r="A522" s="566"/>
      <c r="B522" s="464" t="s">
        <v>798</v>
      </c>
      <c r="C522" s="565"/>
      <c r="D522" s="539"/>
      <c r="E522" s="1301"/>
      <c r="F522" s="1301"/>
    </row>
    <row r="523" spans="1:6" s="87" customFormat="1" outlineLevel="1">
      <c r="A523" s="567"/>
      <c r="B523" s="448" t="s">
        <v>1942</v>
      </c>
      <c r="C523" s="568"/>
      <c r="D523" s="23"/>
      <c r="E523" s="1339"/>
      <c r="F523" s="1340"/>
    </row>
    <row r="524" spans="1:6" s="87" customFormat="1" ht="38.25" outlineLevel="1">
      <c r="A524" s="447" t="s">
        <v>498</v>
      </c>
      <c r="B524" s="291" t="s">
        <v>799</v>
      </c>
      <c r="C524" s="445" t="s">
        <v>491</v>
      </c>
      <c r="D524" s="452">
        <v>1</v>
      </c>
      <c r="E524" s="431"/>
      <c r="F524" s="1340" t="str">
        <f t="shared" ref="F524:F555" si="62">IF(N(E524),ROUND(E524*D524,2),"")</f>
        <v/>
      </c>
    </row>
    <row r="525" spans="1:6" s="87" customFormat="1" outlineLevel="1">
      <c r="A525" s="447" t="s">
        <v>499</v>
      </c>
      <c r="B525" s="291" t="s">
        <v>768</v>
      </c>
      <c r="C525" s="445" t="s">
        <v>491</v>
      </c>
      <c r="D525" s="452">
        <v>1</v>
      </c>
      <c r="E525" s="431"/>
      <c r="F525" s="1340" t="str">
        <f t="shared" si="62"/>
        <v/>
      </c>
    </row>
    <row r="526" spans="1:6" s="87" customFormat="1" outlineLevel="1">
      <c r="A526" s="447" t="s">
        <v>582</v>
      </c>
      <c r="B526" s="291" t="s">
        <v>1952</v>
      </c>
      <c r="C526" s="445" t="s">
        <v>491</v>
      </c>
      <c r="D526" s="452">
        <v>1</v>
      </c>
      <c r="E526" s="431"/>
      <c r="F526" s="1340" t="str">
        <f t="shared" si="62"/>
        <v/>
      </c>
    </row>
    <row r="527" spans="1:6" s="87" customFormat="1" outlineLevel="1">
      <c r="A527" s="447"/>
      <c r="B527" s="448" t="s">
        <v>769</v>
      </c>
      <c r="C527" s="568"/>
      <c r="D527" s="23"/>
      <c r="E527" s="1339"/>
      <c r="F527" s="1340"/>
    </row>
    <row r="528" spans="1:6" s="87" customFormat="1" ht="25.5" outlineLevel="1">
      <c r="A528" s="447" t="s">
        <v>1473</v>
      </c>
      <c r="B528" s="291" t="s">
        <v>770</v>
      </c>
      <c r="C528" s="445" t="s">
        <v>491</v>
      </c>
      <c r="D528" s="452">
        <v>1</v>
      </c>
      <c r="E528" s="431"/>
      <c r="F528" s="1340" t="str">
        <f t="shared" si="62"/>
        <v/>
      </c>
    </row>
    <row r="529" spans="1:6" s="87" customFormat="1" ht="25.5" outlineLevel="1">
      <c r="A529" s="447" t="s">
        <v>1474</v>
      </c>
      <c r="B529" s="291" t="s">
        <v>771</v>
      </c>
      <c r="C529" s="445" t="s">
        <v>491</v>
      </c>
      <c r="D529" s="452">
        <v>1</v>
      </c>
      <c r="E529" s="431"/>
      <c r="F529" s="1340" t="str">
        <f t="shared" si="62"/>
        <v/>
      </c>
    </row>
    <row r="530" spans="1:6" s="87" customFormat="1" outlineLevel="1">
      <c r="A530" s="447" t="s">
        <v>1475</v>
      </c>
      <c r="B530" s="291" t="s">
        <v>730</v>
      </c>
      <c r="C530" s="445" t="s">
        <v>491</v>
      </c>
      <c r="D530" s="452">
        <v>3</v>
      </c>
      <c r="E530" s="431"/>
      <c r="F530" s="1340" t="str">
        <f t="shared" si="62"/>
        <v/>
      </c>
    </row>
    <row r="531" spans="1:6" s="87" customFormat="1" ht="25.5" outlineLevel="1">
      <c r="A531" s="447" t="s">
        <v>1476</v>
      </c>
      <c r="B531" s="291" t="s">
        <v>732</v>
      </c>
      <c r="C531" s="445" t="s">
        <v>491</v>
      </c>
      <c r="D531" s="452">
        <v>3</v>
      </c>
      <c r="E531" s="431"/>
      <c r="F531" s="1340" t="str">
        <f t="shared" si="62"/>
        <v/>
      </c>
    </row>
    <row r="532" spans="1:6" s="87" customFormat="1" ht="25.5" outlineLevel="1">
      <c r="A532" s="447" t="s">
        <v>1477</v>
      </c>
      <c r="B532" s="291" t="s">
        <v>772</v>
      </c>
      <c r="C532" s="445" t="s">
        <v>491</v>
      </c>
      <c r="D532" s="452">
        <v>3</v>
      </c>
      <c r="E532" s="431"/>
      <c r="F532" s="1340" t="str">
        <f t="shared" si="62"/>
        <v/>
      </c>
    </row>
    <row r="533" spans="1:6" s="87" customFormat="1" outlineLevel="1">
      <c r="A533" s="447" t="s">
        <v>1478</v>
      </c>
      <c r="B533" s="291" t="s">
        <v>773</v>
      </c>
      <c r="C533" s="445" t="s">
        <v>491</v>
      </c>
      <c r="D533" s="452">
        <v>3</v>
      </c>
      <c r="E533" s="431"/>
      <c r="F533" s="1340" t="str">
        <f t="shared" si="62"/>
        <v/>
      </c>
    </row>
    <row r="534" spans="1:6" s="87" customFormat="1" ht="25.5" outlineLevel="1">
      <c r="A534" s="447" t="s">
        <v>250</v>
      </c>
      <c r="B534" s="291" t="s">
        <v>677</v>
      </c>
      <c r="C534" s="445" t="s">
        <v>491</v>
      </c>
      <c r="D534" s="452">
        <v>1</v>
      </c>
      <c r="E534" s="431"/>
      <c r="F534" s="1340" t="str">
        <f t="shared" si="62"/>
        <v/>
      </c>
    </row>
    <row r="535" spans="1:6" s="87" customFormat="1" outlineLevel="1">
      <c r="A535" s="447" t="s">
        <v>251</v>
      </c>
      <c r="B535" s="291" t="s">
        <v>774</v>
      </c>
      <c r="C535" s="445" t="s">
        <v>491</v>
      </c>
      <c r="D535" s="452">
        <v>4</v>
      </c>
      <c r="E535" s="431"/>
      <c r="F535" s="1340" t="str">
        <f t="shared" si="62"/>
        <v/>
      </c>
    </row>
    <row r="536" spans="1:6" s="87" customFormat="1" ht="25.5" outlineLevel="1">
      <c r="A536" s="447" t="s">
        <v>252</v>
      </c>
      <c r="B536" s="291" t="s">
        <v>800</v>
      </c>
      <c r="C536" s="445" t="s">
        <v>491</v>
      </c>
      <c r="D536" s="452">
        <v>1</v>
      </c>
      <c r="E536" s="431"/>
      <c r="F536" s="1340" t="str">
        <f t="shared" si="62"/>
        <v/>
      </c>
    </row>
    <row r="537" spans="1:6" s="87" customFormat="1" ht="25.5" outlineLevel="1">
      <c r="A537" s="447" t="s">
        <v>253</v>
      </c>
      <c r="B537" s="291" t="s">
        <v>683</v>
      </c>
      <c r="C537" s="445" t="s">
        <v>491</v>
      </c>
      <c r="D537" s="452">
        <v>13</v>
      </c>
      <c r="E537" s="431"/>
      <c r="F537" s="1340" t="str">
        <f t="shared" si="62"/>
        <v/>
      </c>
    </row>
    <row r="538" spans="1:6" s="87" customFormat="1" ht="25.5" outlineLevel="1">
      <c r="A538" s="447" t="s">
        <v>254</v>
      </c>
      <c r="B538" s="291" t="s">
        <v>682</v>
      </c>
      <c r="C538" s="445" t="s">
        <v>491</v>
      </c>
      <c r="D538" s="452">
        <v>1</v>
      </c>
      <c r="E538" s="431"/>
      <c r="F538" s="1340" t="str">
        <f t="shared" si="62"/>
        <v/>
      </c>
    </row>
    <row r="539" spans="1:6" s="87" customFormat="1" ht="25.5" outlineLevel="1">
      <c r="A539" s="447" t="s">
        <v>255</v>
      </c>
      <c r="B539" s="291" t="s">
        <v>684</v>
      </c>
      <c r="C539" s="445" t="s">
        <v>491</v>
      </c>
      <c r="D539" s="452">
        <v>23</v>
      </c>
      <c r="E539" s="431"/>
      <c r="F539" s="1340" t="str">
        <f t="shared" si="62"/>
        <v/>
      </c>
    </row>
    <row r="540" spans="1:6" s="87" customFormat="1" ht="25.5" outlineLevel="1">
      <c r="A540" s="447" t="s">
        <v>256</v>
      </c>
      <c r="B540" s="291" t="s">
        <v>1975</v>
      </c>
      <c r="C540" s="445" t="s">
        <v>491</v>
      </c>
      <c r="D540" s="452">
        <v>2</v>
      </c>
      <c r="E540" s="431"/>
      <c r="F540" s="1340" t="str">
        <f t="shared" si="62"/>
        <v/>
      </c>
    </row>
    <row r="541" spans="1:6" s="87" customFormat="1" ht="25.5" outlineLevel="1">
      <c r="A541" s="447" t="s">
        <v>801</v>
      </c>
      <c r="B541" s="291" t="s">
        <v>1971</v>
      </c>
      <c r="C541" s="445" t="s">
        <v>491</v>
      </c>
      <c r="D541" s="452">
        <v>20</v>
      </c>
      <c r="E541" s="431"/>
      <c r="F541" s="1340" t="str">
        <f t="shared" si="62"/>
        <v/>
      </c>
    </row>
    <row r="542" spans="1:6" s="87" customFormat="1" ht="25.5" outlineLevel="1">
      <c r="A542" s="447" t="s">
        <v>802</v>
      </c>
      <c r="B542" s="291" t="s">
        <v>778</v>
      </c>
      <c r="C542" s="445" t="s">
        <v>491</v>
      </c>
      <c r="D542" s="452">
        <v>4</v>
      </c>
      <c r="E542" s="431"/>
      <c r="F542" s="1340" t="str">
        <f t="shared" si="62"/>
        <v/>
      </c>
    </row>
    <row r="543" spans="1:6" s="87" customFormat="1" outlineLevel="1">
      <c r="A543" s="577"/>
      <c r="B543" s="448" t="s">
        <v>780</v>
      </c>
      <c r="C543" s="568"/>
      <c r="D543" s="23"/>
      <c r="E543" s="1339"/>
      <c r="F543" s="1340"/>
    </row>
    <row r="544" spans="1:6" s="87" customFormat="1" ht="25.5" outlineLevel="1">
      <c r="A544" s="447" t="s">
        <v>803</v>
      </c>
      <c r="B544" s="291" t="s">
        <v>804</v>
      </c>
      <c r="C544" s="445" t="s">
        <v>491</v>
      </c>
      <c r="D544" s="452">
        <v>1</v>
      </c>
      <c r="E544" s="431"/>
      <c r="F544" s="1340" t="str">
        <f t="shared" si="62"/>
        <v/>
      </c>
    </row>
    <row r="545" spans="1:6" s="87" customFormat="1" outlineLevel="1">
      <c r="A545" s="447" t="s">
        <v>805</v>
      </c>
      <c r="B545" s="291" t="s">
        <v>678</v>
      </c>
      <c r="C545" s="445" t="s">
        <v>491</v>
      </c>
      <c r="D545" s="452">
        <v>3</v>
      </c>
      <c r="E545" s="431"/>
      <c r="F545" s="1340" t="str">
        <f t="shared" si="62"/>
        <v/>
      </c>
    </row>
    <row r="546" spans="1:6" s="87" customFormat="1" ht="25.5" outlineLevel="1">
      <c r="A546" s="447" t="s">
        <v>784</v>
      </c>
      <c r="B546" s="291" t="s">
        <v>806</v>
      </c>
      <c r="C546" s="445" t="s">
        <v>491</v>
      </c>
      <c r="D546" s="452">
        <v>1</v>
      </c>
      <c r="E546" s="431"/>
      <c r="F546" s="1340" t="str">
        <f t="shared" si="62"/>
        <v/>
      </c>
    </row>
    <row r="547" spans="1:6" s="87" customFormat="1" ht="25.5" outlineLevel="1">
      <c r="A547" s="447" t="s">
        <v>807</v>
      </c>
      <c r="B547" s="291" t="s">
        <v>808</v>
      </c>
      <c r="C547" s="445" t="s">
        <v>491</v>
      </c>
      <c r="D547" s="452">
        <v>1</v>
      </c>
      <c r="E547" s="431"/>
      <c r="F547" s="1340" t="str">
        <f t="shared" si="62"/>
        <v/>
      </c>
    </row>
    <row r="548" spans="1:6" s="87" customFormat="1" outlineLevel="1">
      <c r="A548" s="447" t="s">
        <v>809</v>
      </c>
      <c r="B548" s="291" t="s">
        <v>810</v>
      </c>
      <c r="C548" s="445" t="s">
        <v>491</v>
      </c>
      <c r="D548" s="452">
        <v>1</v>
      </c>
      <c r="E548" s="431"/>
      <c r="F548" s="1340" t="str">
        <f t="shared" si="62"/>
        <v/>
      </c>
    </row>
    <row r="549" spans="1:6" s="87" customFormat="1" ht="25.5" outlineLevel="1">
      <c r="A549" s="447" t="s">
        <v>811</v>
      </c>
      <c r="B549" s="291" t="s">
        <v>812</v>
      </c>
      <c r="C549" s="445" t="s">
        <v>491</v>
      </c>
      <c r="D549" s="452">
        <v>2</v>
      </c>
      <c r="E549" s="431"/>
      <c r="F549" s="1340" t="str">
        <f t="shared" si="62"/>
        <v/>
      </c>
    </row>
    <row r="550" spans="1:6" s="87" customFormat="1" ht="25.5" outlineLevel="1">
      <c r="A550" s="447" t="s">
        <v>813</v>
      </c>
      <c r="B550" s="291" t="s">
        <v>791</v>
      </c>
      <c r="C550" s="445" t="s">
        <v>491</v>
      </c>
      <c r="D550" s="452">
        <v>2</v>
      </c>
      <c r="E550" s="431"/>
      <c r="F550" s="1340" t="str">
        <f t="shared" si="62"/>
        <v/>
      </c>
    </row>
    <row r="551" spans="1:6" s="87" customFormat="1" ht="25.5" outlineLevel="1">
      <c r="A551" s="447" t="s">
        <v>814</v>
      </c>
      <c r="B551" s="291" t="s">
        <v>684</v>
      </c>
      <c r="C551" s="445" t="s">
        <v>491</v>
      </c>
      <c r="D551" s="452">
        <v>18</v>
      </c>
      <c r="E551" s="431"/>
      <c r="F551" s="1340" t="str">
        <f t="shared" si="62"/>
        <v/>
      </c>
    </row>
    <row r="552" spans="1:6" s="87" customFormat="1" ht="25.5" outlineLevel="1">
      <c r="A552" s="447" t="s">
        <v>815</v>
      </c>
      <c r="B552" s="291" t="s">
        <v>1975</v>
      </c>
      <c r="C552" s="445" t="s">
        <v>491</v>
      </c>
      <c r="D552" s="452">
        <v>1</v>
      </c>
      <c r="E552" s="431"/>
      <c r="F552" s="1340" t="str">
        <f t="shared" si="62"/>
        <v/>
      </c>
    </row>
    <row r="553" spans="1:6" s="87" customFormat="1" ht="25.5" outlineLevel="1">
      <c r="A553" s="447" t="s">
        <v>816</v>
      </c>
      <c r="B553" s="291" t="s">
        <v>1971</v>
      </c>
      <c r="C553" s="445" t="s">
        <v>491</v>
      </c>
      <c r="D553" s="452">
        <v>10</v>
      </c>
      <c r="E553" s="431"/>
      <c r="F553" s="1340" t="str">
        <f t="shared" si="62"/>
        <v/>
      </c>
    </row>
    <row r="554" spans="1:6" s="87" customFormat="1" ht="25.5" outlineLevel="1">
      <c r="A554" s="572" t="s">
        <v>817</v>
      </c>
      <c r="B554" s="291" t="s">
        <v>818</v>
      </c>
      <c r="C554" s="445" t="s">
        <v>491</v>
      </c>
      <c r="D554" s="452">
        <v>1</v>
      </c>
      <c r="E554" s="431"/>
      <c r="F554" s="1340" t="str">
        <f t="shared" si="62"/>
        <v/>
      </c>
    </row>
    <row r="555" spans="1:6" s="42" customFormat="1" ht="26.25" outlineLevel="1" thickBot="1">
      <c r="A555" s="447" t="s">
        <v>819</v>
      </c>
      <c r="B555" s="466" t="s">
        <v>1483</v>
      </c>
      <c r="C555" s="467" t="s">
        <v>159</v>
      </c>
      <c r="D555" s="468">
        <v>1</v>
      </c>
      <c r="E555" s="403"/>
      <c r="F555" s="1273" t="str">
        <f t="shared" si="62"/>
        <v/>
      </c>
    </row>
    <row r="556" spans="1:6" s="87" customFormat="1" outlineLevel="1">
      <c r="A556" s="456"/>
      <c r="B556" s="457" t="s">
        <v>140</v>
      </c>
      <c r="C556" s="458" t="s">
        <v>159</v>
      </c>
      <c r="D556" s="459">
        <v>1</v>
      </c>
      <c r="E556" s="1006"/>
      <c r="F556" s="1332">
        <f>SUM(F524:F555)</f>
        <v>0</v>
      </c>
    </row>
    <row r="557" spans="1:6" s="14" customFormat="1" outlineLevel="1">
      <c r="A557" s="567"/>
      <c r="B557" s="578"/>
      <c r="C557" s="568"/>
      <c r="D557" s="23"/>
      <c r="E557" s="1339"/>
      <c r="F557" s="1340"/>
    </row>
    <row r="558" spans="1:6" s="14" customFormat="1" outlineLevel="1">
      <c r="A558" s="564" t="s">
        <v>901</v>
      </c>
      <c r="B558" s="361" t="s">
        <v>158</v>
      </c>
      <c r="C558" s="571"/>
      <c r="D558" s="377"/>
      <c r="E558" s="1341"/>
      <c r="F558" s="1341"/>
    </row>
    <row r="559" spans="1:6" s="14" customFormat="1" ht="76.5" outlineLevel="1">
      <c r="A559" s="566"/>
      <c r="B559" s="21" t="s">
        <v>118</v>
      </c>
      <c r="C559" s="565"/>
      <c r="D559" s="539"/>
      <c r="E559" s="1301"/>
      <c r="F559" s="1301"/>
    </row>
    <row r="560" spans="1:6" s="14" customFormat="1" outlineLevel="1">
      <c r="A560" s="566"/>
      <c r="B560" s="541" t="s">
        <v>156</v>
      </c>
      <c r="C560" s="565"/>
      <c r="D560" s="539"/>
      <c r="E560" s="1301"/>
      <c r="F560" s="1301"/>
    </row>
    <row r="561" spans="1:6" s="14" customFormat="1" ht="14.25" outlineLevel="1">
      <c r="A561" s="567" t="s">
        <v>500</v>
      </c>
      <c r="B561" s="576" t="s">
        <v>110</v>
      </c>
      <c r="C561" s="579" t="s">
        <v>1063</v>
      </c>
      <c r="D561" s="580">
        <v>45</v>
      </c>
      <c r="E561" s="985"/>
      <c r="F561" s="1327" t="str">
        <f t="shared" ref="F561:F571" si="63">IF(N(E561),ROUND(E561*D561,2),"")</f>
        <v/>
      </c>
    </row>
    <row r="562" spans="1:6" s="14" customFormat="1" ht="14.25" outlineLevel="1">
      <c r="A562" s="567" t="s">
        <v>583</v>
      </c>
      <c r="B562" s="576" t="s">
        <v>820</v>
      </c>
      <c r="C562" s="579" t="s">
        <v>1063</v>
      </c>
      <c r="D562" s="580">
        <v>1490</v>
      </c>
      <c r="E562" s="985"/>
      <c r="F562" s="1327" t="str">
        <f t="shared" si="63"/>
        <v/>
      </c>
    </row>
    <row r="563" spans="1:6" s="14" customFormat="1" ht="14.25" outlineLevel="1">
      <c r="A563" s="567" t="s">
        <v>584</v>
      </c>
      <c r="B563" s="576" t="s">
        <v>115</v>
      </c>
      <c r="C563" s="579" t="s">
        <v>1063</v>
      </c>
      <c r="D563" s="580">
        <v>25</v>
      </c>
      <c r="E563" s="985"/>
      <c r="F563" s="1327" t="str">
        <f t="shared" si="63"/>
        <v/>
      </c>
    </row>
    <row r="564" spans="1:6" s="14" customFormat="1" ht="14.25" outlineLevel="1">
      <c r="A564" s="567" t="s">
        <v>1275</v>
      </c>
      <c r="B564" s="576" t="s">
        <v>1324</v>
      </c>
      <c r="C564" s="579" t="s">
        <v>1063</v>
      </c>
      <c r="D564" s="580">
        <v>40</v>
      </c>
      <c r="E564" s="985"/>
      <c r="F564" s="1327" t="str">
        <f t="shared" si="63"/>
        <v/>
      </c>
    </row>
    <row r="565" spans="1:6" s="14" customFormat="1" ht="14.25" outlineLevel="1">
      <c r="A565" s="567" t="s">
        <v>884</v>
      </c>
      <c r="B565" s="576" t="s">
        <v>821</v>
      </c>
      <c r="C565" s="579" t="s">
        <v>1063</v>
      </c>
      <c r="D565" s="580">
        <v>50</v>
      </c>
      <c r="E565" s="985"/>
      <c r="F565" s="1327" t="str">
        <f t="shared" si="63"/>
        <v/>
      </c>
    </row>
    <row r="566" spans="1:6" s="14" customFormat="1" ht="14.25" outlineLevel="1">
      <c r="A566" s="567" t="s">
        <v>885</v>
      </c>
      <c r="B566" s="576" t="s">
        <v>822</v>
      </c>
      <c r="C566" s="579" t="s">
        <v>1063</v>
      </c>
      <c r="D566" s="580">
        <v>1250</v>
      </c>
      <c r="E566" s="985"/>
      <c r="F566" s="1327" t="str">
        <f t="shared" si="63"/>
        <v/>
      </c>
    </row>
    <row r="567" spans="1:6" s="14" customFormat="1" ht="14.25" outlineLevel="1">
      <c r="A567" s="567" t="s">
        <v>1346</v>
      </c>
      <c r="B567" s="576" t="s">
        <v>823</v>
      </c>
      <c r="C567" s="579" t="s">
        <v>1063</v>
      </c>
      <c r="D567" s="580">
        <v>220</v>
      </c>
      <c r="E567" s="985"/>
      <c r="F567" s="1327" t="str">
        <f t="shared" si="63"/>
        <v/>
      </c>
    </row>
    <row r="568" spans="1:6" s="14" customFormat="1" ht="14.25" outlineLevel="1">
      <c r="A568" s="418" t="s">
        <v>1347</v>
      </c>
      <c r="B568" s="518" t="s">
        <v>2291</v>
      </c>
      <c r="C568" s="263" t="s">
        <v>1063</v>
      </c>
      <c r="D568" s="264">
        <v>30</v>
      </c>
      <c r="E568" s="242"/>
      <c r="F568" s="1272" t="str">
        <f t="shared" si="63"/>
        <v/>
      </c>
    </row>
    <row r="569" spans="1:6" s="14" customFormat="1" outlineLevel="1">
      <c r="A569" s="418" t="s">
        <v>1348</v>
      </c>
      <c r="B569" s="581" t="s">
        <v>1536</v>
      </c>
      <c r="C569" s="263" t="s">
        <v>1063</v>
      </c>
      <c r="D569" s="264">
        <v>350</v>
      </c>
      <c r="E569" s="239"/>
      <c r="F569" s="1289" t="str">
        <f t="shared" si="63"/>
        <v/>
      </c>
    </row>
    <row r="570" spans="1:6" s="14" customFormat="1" outlineLevel="1">
      <c r="A570" s="313"/>
      <c r="B570" s="582"/>
      <c r="C570" s="254"/>
      <c r="D570" s="255"/>
      <c r="E570" s="1004"/>
      <c r="F570" s="1289"/>
    </row>
    <row r="571" spans="1:6" s="14" customFormat="1" outlineLevel="1">
      <c r="A571" s="533" t="s">
        <v>588</v>
      </c>
      <c r="B571" s="534" t="s">
        <v>713</v>
      </c>
      <c r="C571" s="535" t="s">
        <v>1063</v>
      </c>
      <c r="D571" s="536">
        <v>7</v>
      </c>
      <c r="E571" s="986"/>
      <c r="F571" s="1319" t="str">
        <f t="shared" si="63"/>
        <v/>
      </c>
    </row>
    <row r="572" spans="1:6" s="14" customFormat="1" ht="51" outlineLevel="1">
      <c r="A572" s="500"/>
      <c r="B572" s="537" t="s">
        <v>824</v>
      </c>
      <c r="C572" s="538"/>
      <c r="D572" s="539"/>
      <c r="E572" s="1345"/>
      <c r="F572" s="1324"/>
    </row>
    <row r="573" spans="1:6" s="14" customFormat="1" outlineLevel="1">
      <c r="A573" s="540"/>
      <c r="B573" s="541" t="s">
        <v>1287</v>
      </c>
      <c r="C573" s="542"/>
      <c r="D573" s="543"/>
      <c r="E573" s="1325"/>
      <c r="F573" s="1326"/>
    </row>
    <row r="574" spans="1:6" s="14" customFormat="1" outlineLevel="1">
      <c r="A574" s="540"/>
      <c r="B574" s="541"/>
      <c r="C574" s="542"/>
      <c r="D574" s="543"/>
      <c r="E574" s="1325"/>
      <c r="F574" s="1326"/>
    </row>
    <row r="575" spans="1:6" s="14" customFormat="1" outlineLevel="1">
      <c r="A575" s="533" t="s">
        <v>494</v>
      </c>
      <c r="B575" s="583" t="s">
        <v>1091</v>
      </c>
      <c r="C575" s="395" t="s">
        <v>491</v>
      </c>
      <c r="D575" s="377">
        <v>12</v>
      </c>
      <c r="E575" s="988"/>
      <c r="F575" s="1319" t="str">
        <f t="shared" ref="F575" si="64">IF(N(E575),ROUND(E575*D575,2),"")</f>
        <v/>
      </c>
    </row>
    <row r="576" spans="1:6" s="14" customFormat="1" ht="25.5" outlineLevel="1">
      <c r="A576" s="500"/>
      <c r="B576" s="584" t="s">
        <v>1092</v>
      </c>
      <c r="C576" s="538"/>
      <c r="D576" s="539"/>
      <c r="E576" s="1345"/>
      <c r="F576" s="1324"/>
    </row>
    <row r="577" spans="1:6" s="14" customFormat="1" outlineLevel="1" collapsed="1">
      <c r="A577" s="540"/>
      <c r="B577" s="541" t="s">
        <v>1294</v>
      </c>
      <c r="C577" s="542"/>
      <c r="D577" s="543"/>
      <c r="E577" s="1335"/>
      <c r="F577" s="1335"/>
    </row>
    <row r="578" spans="1:6" s="14" customFormat="1" outlineLevel="1">
      <c r="A578" s="500"/>
      <c r="B578" s="21"/>
      <c r="C578" s="538"/>
      <c r="D578" s="539"/>
      <c r="E578" s="1301"/>
      <c r="F578" s="1301"/>
    </row>
    <row r="579" spans="1:6" s="14" customFormat="1" outlineLevel="1">
      <c r="A579" s="533" t="s">
        <v>897</v>
      </c>
      <c r="B579" s="534" t="s">
        <v>1083</v>
      </c>
      <c r="C579" s="535"/>
      <c r="D579" s="536"/>
      <c r="E579" s="1333"/>
      <c r="F579" s="1333"/>
    </row>
    <row r="580" spans="1:6" s="14" customFormat="1" ht="38.25" outlineLevel="1">
      <c r="A580" s="500"/>
      <c r="B580" s="584" t="s">
        <v>1084</v>
      </c>
      <c r="C580" s="538"/>
      <c r="D580" s="539"/>
      <c r="E580" s="1301"/>
      <c r="F580" s="1301"/>
    </row>
    <row r="581" spans="1:6" s="398" customFormat="1" outlineLevel="1">
      <c r="A581" s="540"/>
      <c r="B581" s="541" t="s">
        <v>1291</v>
      </c>
      <c r="C581" s="542"/>
      <c r="D581" s="543"/>
      <c r="E581" s="1335"/>
      <c r="F581" s="1335"/>
    </row>
    <row r="582" spans="1:6" s="398" customFormat="1" outlineLevel="1">
      <c r="A582" s="544" t="s">
        <v>520</v>
      </c>
      <c r="B582" s="576" t="s">
        <v>1085</v>
      </c>
      <c r="C582" s="546" t="s">
        <v>491</v>
      </c>
      <c r="D582" s="547">
        <v>22</v>
      </c>
      <c r="E582" s="984"/>
      <c r="F582" s="1327" t="str">
        <f t="shared" ref="F582:F585" si="65">IF(N(E582),ROUND(E582*D582,2),"")</f>
        <v/>
      </c>
    </row>
    <row r="583" spans="1:6" s="398" customFormat="1" outlineLevel="1">
      <c r="A583" s="544" t="s">
        <v>1021</v>
      </c>
      <c r="B583" s="576" t="s">
        <v>1086</v>
      </c>
      <c r="C583" s="546" t="s">
        <v>491</v>
      </c>
      <c r="D583" s="547">
        <v>15</v>
      </c>
      <c r="E583" s="984"/>
      <c r="F583" s="1327" t="str">
        <f t="shared" si="65"/>
        <v/>
      </c>
    </row>
    <row r="584" spans="1:6" s="14" customFormat="1" outlineLevel="1">
      <c r="A584" s="544" t="s">
        <v>1070</v>
      </c>
      <c r="B584" s="576" t="s">
        <v>1087</v>
      </c>
      <c r="C584" s="546" t="s">
        <v>491</v>
      </c>
      <c r="D584" s="547">
        <v>6</v>
      </c>
      <c r="E584" s="984"/>
      <c r="F584" s="1327" t="str">
        <f t="shared" si="65"/>
        <v/>
      </c>
    </row>
    <row r="585" spans="1:6" s="14" customFormat="1" outlineLevel="1">
      <c r="A585" s="544" t="s">
        <v>176</v>
      </c>
      <c r="B585" s="576" t="s">
        <v>825</v>
      </c>
      <c r="C585" s="546" t="s">
        <v>491</v>
      </c>
      <c r="D585" s="547">
        <v>1</v>
      </c>
      <c r="E585" s="983"/>
      <c r="F585" s="1327" t="str">
        <f t="shared" si="65"/>
        <v/>
      </c>
    </row>
    <row r="586" spans="1:6" s="14" customFormat="1" outlineLevel="1">
      <c r="A586" s="585"/>
      <c r="B586" s="586"/>
      <c r="C586" s="587"/>
      <c r="D586" s="588"/>
      <c r="E586" s="1301"/>
      <c r="F586" s="1347"/>
    </row>
    <row r="587" spans="1:6" s="14" customFormat="1" outlineLevel="1">
      <c r="A587" s="533" t="s">
        <v>898</v>
      </c>
      <c r="B587" s="534" t="s">
        <v>207</v>
      </c>
      <c r="C587" s="535"/>
      <c r="D587" s="536"/>
      <c r="E587" s="1333"/>
      <c r="F587" s="1336"/>
    </row>
    <row r="588" spans="1:6" s="14" customFormat="1" ht="38.25" outlineLevel="1">
      <c r="A588" s="500"/>
      <c r="B588" s="537" t="s">
        <v>1088</v>
      </c>
      <c r="C588" s="538"/>
      <c r="D588" s="539"/>
      <c r="E588" s="1301"/>
      <c r="F588" s="1348"/>
    </row>
    <row r="589" spans="1:6" s="398" customFormat="1" outlineLevel="1">
      <c r="A589" s="540"/>
      <c r="B589" s="541" t="s">
        <v>208</v>
      </c>
      <c r="C589" s="542"/>
      <c r="D589" s="543"/>
      <c r="E589" s="1335"/>
      <c r="F589" s="1329"/>
    </row>
    <row r="590" spans="1:6" s="398" customFormat="1" outlineLevel="1">
      <c r="A590" s="544" t="s">
        <v>966</v>
      </c>
      <c r="B590" s="576" t="s">
        <v>826</v>
      </c>
      <c r="C590" s="546" t="s">
        <v>491</v>
      </c>
      <c r="D590" s="547">
        <v>40</v>
      </c>
      <c r="E590" s="242"/>
      <c r="F590" s="1327" t="str">
        <f t="shared" ref="F590:F594" si="66">IF(N(E590),ROUND(E590*D590,2),"")</f>
        <v/>
      </c>
    </row>
    <row r="591" spans="1:6" s="398" customFormat="1" outlineLevel="1">
      <c r="A591" s="544" t="s">
        <v>967</v>
      </c>
      <c r="B591" s="576" t="s">
        <v>1089</v>
      </c>
      <c r="C591" s="546" t="s">
        <v>491</v>
      </c>
      <c r="D591" s="547">
        <v>3</v>
      </c>
      <c r="E591" s="242"/>
      <c r="F591" s="1327" t="str">
        <f t="shared" si="66"/>
        <v/>
      </c>
    </row>
    <row r="592" spans="1:6" s="398" customFormat="1" outlineLevel="1">
      <c r="A592" s="544" t="s">
        <v>870</v>
      </c>
      <c r="B592" s="576" t="s">
        <v>2292</v>
      </c>
      <c r="C592" s="546" t="s">
        <v>491</v>
      </c>
      <c r="D592" s="547">
        <v>26</v>
      </c>
      <c r="E592" s="242"/>
      <c r="F592" s="1327" t="str">
        <f t="shared" si="66"/>
        <v/>
      </c>
    </row>
    <row r="593" spans="1:6" s="398" customFormat="1" outlineLevel="1">
      <c r="A593" s="544" t="s">
        <v>871</v>
      </c>
      <c r="B593" s="576" t="s">
        <v>205</v>
      </c>
      <c r="C593" s="546" t="s">
        <v>491</v>
      </c>
      <c r="D593" s="547">
        <v>11</v>
      </c>
      <c r="E593" s="242"/>
      <c r="F593" s="1327" t="str">
        <f t="shared" si="66"/>
        <v/>
      </c>
    </row>
    <row r="594" spans="1:6" s="14" customFormat="1" ht="25.5" outlineLevel="1">
      <c r="A594" s="544" t="s">
        <v>872</v>
      </c>
      <c r="B594" s="576" t="s">
        <v>1090</v>
      </c>
      <c r="C594" s="546" t="s">
        <v>491</v>
      </c>
      <c r="D594" s="547">
        <v>2</v>
      </c>
      <c r="E594" s="984"/>
      <c r="F594" s="1327" t="str">
        <f t="shared" si="66"/>
        <v/>
      </c>
    </row>
    <row r="595" spans="1:6" s="14" customFormat="1" outlineLevel="1">
      <c r="A595" s="540"/>
      <c r="B595" s="541"/>
      <c r="C595" s="542"/>
      <c r="D595" s="543"/>
      <c r="E595" s="1335"/>
      <c r="F595" s="1335"/>
    </row>
    <row r="596" spans="1:6" s="14" customFormat="1" outlineLevel="1">
      <c r="A596" s="564" t="s">
        <v>899</v>
      </c>
      <c r="B596" s="361" t="s">
        <v>206</v>
      </c>
      <c r="C596" s="571"/>
      <c r="D596" s="377"/>
      <c r="E596" s="1341"/>
      <c r="F596" s="1341"/>
    </row>
    <row r="597" spans="1:6" s="14" customFormat="1" ht="38.25" outlineLevel="1">
      <c r="A597" s="566"/>
      <c r="B597" s="21" t="s">
        <v>1310</v>
      </c>
      <c r="C597" s="565"/>
      <c r="D597" s="539"/>
      <c r="E597" s="1301"/>
      <c r="F597" s="1301"/>
    </row>
    <row r="598" spans="1:6" s="14" customFormat="1" outlineLevel="1">
      <c r="A598" s="540"/>
      <c r="B598" s="541" t="s">
        <v>208</v>
      </c>
      <c r="C598" s="542"/>
      <c r="D598" s="543"/>
      <c r="E598" s="1335"/>
      <c r="F598" s="1335"/>
    </row>
    <row r="599" spans="1:6" s="14" customFormat="1" outlineLevel="1">
      <c r="A599" s="567" t="s">
        <v>910</v>
      </c>
      <c r="B599" s="545" t="s">
        <v>1312</v>
      </c>
      <c r="C599" s="568" t="s">
        <v>491</v>
      </c>
      <c r="D599" s="23">
        <v>10</v>
      </c>
      <c r="E599" s="242"/>
      <c r="F599" s="1327" t="str">
        <f t="shared" ref="F599" si="67">IF(N(E599),ROUND(E599*D599,2),"")</f>
        <v/>
      </c>
    </row>
    <row r="600" spans="1:6" s="14" customFormat="1" outlineLevel="1">
      <c r="A600" s="566"/>
      <c r="B600" s="21"/>
      <c r="C600" s="538"/>
      <c r="D600" s="539"/>
      <c r="E600" s="1349"/>
      <c r="F600" s="1350"/>
    </row>
    <row r="601" spans="1:6" s="14" customFormat="1" outlineLevel="1">
      <c r="A601" s="564" t="s">
        <v>909</v>
      </c>
      <c r="B601" s="361" t="s">
        <v>206</v>
      </c>
      <c r="C601" s="571"/>
      <c r="D601" s="377"/>
      <c r="E601" s="1341"/>
      <c r="F601" s="1341"/>
    </row>
    <row r="602" spans="1:6" s="14" customFormat="1" ht="38.25" outlineLevel="1">
      <c r="A602" s="566"/>
      <c r="B602" s="21" t="s">
        <v>1310</v>
      </c>
      <c r="C602" s="565"/>
      <c r="D602" s="539"/>
      <c r="E602" s="1301"/>
      <c r="F602" s="1301"/>
    </row>
    <row r="603" spans="1:6" s="14" customFormat="1" outlineLevel="1">
      <c r="A603" s="540"/>
      <c r="B603" s="541" t="s">
        <v>208</v>
      </c>
      <c r="C603" s="542"/>
      <c r="D603" s="543"/>
      <c r="E603" s="1335"/>
      <c r="F603" s="1335"/>
    </row>
    <row r="604" spans="1:6" s="14" customFormat="1" outlineLevel="1">
      <c r="A604" s="567" t="s">
        <v>911</v>
      </c>
      <c r="B604" s="545" t="s">
        <v>1313</v>
      </c>
      <c r="C604" s="568" t="s">
        <v>491</v>
      </c>
      <c r="D604" s="23">
        <v>5</v>
      </c>
      <c r="E604" s="242"/>
      <c r="F604" s="1327" t="str">
        <f t="shared" ref="F604" si="68">IF(N(E604),ROUND(E604*D604,2),"")</f>
        <v/>
      </c>
    </row>
    <row r="605" spans="1:6" s="14" customFormat="1" outlineLevel="1">
      <c r="A605" s="566"/>
      <c r="B605" s="21"/>
      <c r="C605" s="538"/>
      <c r="D605" s="539"/>
      <c r="E605" s="1301"/>
      <c r="F605" s="1351"/>
    </row>
    <row r="606" spans="1:6" s="14" customFormat="1" outlineLevel="1">
      <c r="A606" s="533" t="s">
        <v>916</v>
      </c>
      <c r="B606" s="534" t="s">
        <v>1281</v>
      </c>
      <c r="C606" s="535"/>
      <c r="D606" s="536"/>
      <c r="E606" s="1333"/>
      <c r="F606" s="1333"/>
    </row>
    <row r="607" spans="1:6" s="14" customFormat="1" ht="25.5" outlineLevel="1">
      <c r="A607" s="500"/>
      <c r="B607" s="537" t="s">
        <v>399</v>
      </c>
      <c r="C607" s="538"/>
      <c r="D607" s="539"/>
      <c r="E607" s="1301"/>
      <c r="F607" s="1301"/>
    </row>
    <row r="608" spans="1:6" s="429" customFormat="1" ht="20.100000000000001" customHeight="1" outlineLevel="1">
      <c r="A608" s="540"/>
      <c r="B608" s="541" t="s">
        <v>161</v>
      </c>
      <c r="C608" s="542"/>
      <c r="D608" s="543"/>
      <c r="E608" s="1335"/>
      <c r="F608" s="1335"/>
    </row>
    <row r="609" spans="1:6" s="429" customFormat="1" outlineLevel="1">
      <c r="A609" s="560" t="s">
        <v>917</v>
      </c>
      <c r="B609" s="589" t="s">
        <v>1325</v>
      </c>
      <c r="C609" s="562" t="s">
        <v>1063</v>
      </c>
      <c r="D609" s="563">
        <v>40</v>
      </c>
      <c r="E609" s="984"/>
      <c r="F609" s="1327" t="str">
        <f t="shared" ref="F609:F616" si="69">IF(N(E609),ROUND(E609*D609,2),"")</f>
        <v/>
      </c>
    </row>
    <row r="610" spans="1:6" s="429" customFormat="1" outlineLevel="1">
      <c r="A610" s="560" t="s">
        <v>986</v>
      </c>
      <c r="B610" s="589" t="s">
        <v>1326</v>
      </c>
      <c r="C610" s="562" t="s">
        <v>1063</v>
      </c>
      <c r="D610" s="563">
        <v>70</v>
      </c>
      <c r="E610" s="984"/>
      <c r="F610" s="1327" t="str">
        <f t="shared" si="69"/>
        <v/>
      </c>
    </row>
    <row r="611" spans="1:6" s="429" customFormat="1" outlineLevel="1">
      <c r="A611" s="560" t="s">
        <v>258</v>
      </c>
      <c r="B611" s="589" t="s">
        <v>1077</v>
      </c>
      <c r="C611" s="562" t="s">
        <v>1063</v>
      </c>
      <c r="D611" s="563">
        <v>100</v>
      </c>
      <c r="E611" s="984"/>
      <c r="F611" s="1327" t="str">
        <f t="shared" si="69"/>
        <v/>
      </c>
    </row>
    <row r="612" spans="1:6" s="429" customFormat="1" outlineLevel="1">
      <c r="A612" s="560" t="s">
        <v>259</v>
      </c>
      <c r="B612" s="589" t="s">
        <v>1078</v>
      </c>
      <c r="C612" s="562" t="s">
        <v>1063</v>
      </c>
      <c r="D612" s="563">
        <v>30</v>
      </c>
      <c r="E612" s="984"/>
      <c r="F612" s="1327" t="str">
        <f t="shared" si="69"/>
        <v/>
      </c>
    </row>
    <row r="613" spans="1:6" s="429" customFormat="1" outlineLevel="1">
      <c r="A613" s="560" t="s">
        <v>260</v>
      </c>
      <c r="B613" s="589" t="s">
        <v>1079</v>
      </c>
      <c r="C613" s="562" t="s">
        <v>1063</v>
      </c>
      <c r="D613" s="563">
        <v>40</v>
      </c>
      <c r="E613" s="984"/>
      <c r="F613" s="1327" t="str">
        <f t="shared" si="69"/>
        <v/>
      </c>
    </row>
    <row r="614" spans="1:6" s="429" customFormat="1" outlineLevel="1">
      <c r="A614" s="560" t="s">
        <v>261</v>
      </c>
      <c r="B614" s="589" t="s">
        <v>1080</v>
      </c>
      <c r="C614" s="562" t="s">
        <v>1063</v>
      </c>
      <c r="D614" s="563">
        <v>35</v>
      </c>
      <c r="E614" s="984"/>
      <c r="F614" s="1327" t="str">
        <f t="shared" si="69"/>
        <v/>
      </c>
    </row>
    <row r="615" spans="1:6" s="429" customFormat="1" outlineLevel="1">
      <c r="A615" s="560" t="s">
        <v>262</v>
      </c>
      <c r="B615" s="589" t="s">
        <v>1081</v>
      </c>
      <c r="C615" s="562" t="s">
        <v>1063</v>
      </c>
      <c r="D615" s="563">
        <v>230</v>
      </c>
      <c r="E615" s="984"/>
      <c r="F615" s="1327" t="str">
        <f t="shared" si="69"/>
        <v/>
      </c>
    </row>
    <row r="616" spans="1:6" s="14" customFormat="1" outlineLevel="1">
      <c r="A616" s="560" t="s">
        <v>263</v>
      </c>
      <c r="B616" s="589" t="s">
        <v>1082</v>
      </c>
      <c r="C616" s="562" t="s">
        <v>1063</v>
      </c>
      <c r="D616" s="563">
        <v>240</v>
      </c>
      <c r="E616" s="984"/>
      <c r="F616" s="1327" t="str">
        <f t="shared" si="69"/>
        <v/>
      </c>
    </row>
    <row r="617" spans="1:6" s="46" customFormat="1" outlineLevel="1">
      <c r="A617" s="540"/>
      <c r="B617" s="541"/>
      <c r="C617" s="542"/>
      <c r="D617" s="543"/>
      <c r="E617" s="1335"/>
      <c r="F617" s="1335"/>
    </row>
    <row r="618" spans="1:6" s="244" customFormat="1" outlineLevel="1">
      <c r="A618" s="364" t="s">
        <v>987</v>
      </c>
      <c r="B618" s="318" t="s">
        <v>122</v>
      </c>
      <c r="C618" s="263"/>
      <c r="D618" s="264"/>
      <c r="E618" s="1184"/>
      <c r="F618" s="1184"/>
    </row>
    <row r="619" spans="1:6" s="46" customFormat="1" outlineLevel="1">
      <c r="A619" s="269"/>
      <c r="B619" s="267"/>
      <c r="C619" s="268"/>
      <c r="D619" s="265"/>
      <c r="E619" s="1166"/>
      <c r="F619" s="1163"/>
    </row>
    <row r="620" spans="1:6" s="46" customFormat="1" ht="38.25" outlineLevel="1">
      <c r="A620" s="252" t="s">
        <v>1001</v>
      </c>
      <c r="B620" s="1111" t="s">
        <v>827</v>
      </c>
      <c r="C620" s="594" t="s">
        <v>491</v>
      </c>
      <c r="D620" s="595">
        <v>16</v>
      </c>
      <c r="E620" s="1112"/>
      <c r="F620" s="1319" t="str">
        <f t="shared" ref="F620" si="70">IF(N(E620),ROUND(E620*D620,2),"")</f>
        <v/>
      </c>
    </row>
    <row r="621" spans="1:6" s="46" customFormat="1" ht="191.25" outlineLevel="1">
      <c r="A621" s="256"/>
      <c r="B621" s="1113" t="s">
        <v>828</v>
      </c>
      <c r="C621" s="1114"/>
      <c r="D621" s="1115"/>
      <c r="E621" s="1352"/>
      <c r="F621" s="1005"/>
    </row>
    <row r="622" spans="1:6" s="244" customFormat="1" outlineLevel="1">
      <c r="A622" s="259"/>
      <c r="B622" s="26" t="s">
        <v>829</v>
      </c>
      <c r="C622" s="592"/>
      <c r="D622" s="593"/>
      <c r="E622" s="1353"/>
      <c r="F622" s="1006"/>
    </row>
    <row r="623" spans="1:6" s="46" customFormat="1" outlineLevel="1">
      <c r="A623" s="269"/>
      <c r="B623" s="5"/>
      <c r="C623" s="590"/>
      <c r="D623" s="591"/>
      <c r="E623" s="1354"/>
      <c r="F623" s="1163"/>
    </row>
    <row r="624" spans="1:6" s="46" customFormat="1" ht="38.25" outlineLevel="1">
      <c r="A624" s="252" t="s">
        <v>830</v>
      </c>
      <c r="B624" s="1111" t="s">
        <v>831</v>
      </c>
      <c r="C624" s="594" t="s">
        <v>491</v>
      </c>
      <c r="D624" s="595">
        <v>10</v>
      </c>
      <c r="E624" s="1112"/>
      <c r="F624" s="1319" t="str">
        <f t="shared" ref="F624" si="71">IF(N(E624),ROUND(E624*D624,2),"")</f>
        <v/>
      </c>
    </row>
    <row r="625" spans="1:6" s="46" customFormat="1" ht="191.25" outlineLevel="1">
      <c r="A625" s="256"/>
      <c r="B625" s="368" t="s">
        <v>832</v>
      </c>
      <c r="C625" s="1116"/>
      <c r="D625" s="1115"/>
      <c r="E625" s="1355"/>
      <c r="F625" s="1005"/>
    </row>
    <row r="626" spans="1:6" s="46" customFormat="1" outlineLevel="1">
      <c r="A626" s="259"/>
      <c r="B626" s="510" t="s">
        <v>829</v>
      </c>
      <c r="C626" s="596"/>
      <c r="D626" s="597"/>
      <c r="E626" s="1356"/>
      <c r="F626" s="1006"/>
    </row>
    <row r="627" spans="1:6" s="46" customFormat="1" outlineLevel="1">
      <c r="A627" s="262"/>
      <c r="B627" s="5"/>
      <c r="C627" s="590"/>
      <c r="D627" s="591"/>
      <c r="E627" s="1354"/>
      <c r="F627" s="1184"/>
    </row>
    <row r="628" spans="1:6" s="46" customFormat="1" ht="38.25" outlineLevel="1">
      <c r="A628" s="252" t="s">
        <v>264</v>
      </c>
      <c r="B628" s="1111" t="s">
        <v>833</v>
      </c>
      <c r="C628" s="594" t="s">
        <v>491</v>
      </c>
      <c r="D628" s="595">
        <v>21</v>
      </c>
      <c r="E628" s="1112"/>
      <c r="F628" s="1319" t="str">
        <f t="shared" ref="F628" si="72">IF(N(E628),ROUND(E628*D628,2),"")</f>
        <v/>
      </c>
    </row>
    <row r="629" spans="1:6" s="46" customFormat="1" ht="204" outlineLevel="1">
      <c r="A629" s="256"/>
      <c r="B629" s="1113" t="s">
        <v>1591</v>
      </c>
      <c r="C629" s="1114"/>
      <c r="D629" s="1115"/>
      <c r="E629" s="1352"/>
      <c r="F629" s="1005"/>
    </row>
    <row r="630" spans="1:6" s="244" customFormat="1" outlineLevel="1">
      <c r="A630" s="259"/>
      <c r="B630" s="26" t="s">
        <v>829</v>
      </c>
      <c r="C630" s="592"/>
      <c r="D630" s="593"/>
      <c r="E630" s="1353"/>
      <c r="F630" s="1006"/>
    </row>
    <row r="631" spans="1:6" s="46" customFormat="1" outlineLevel="1">
      <c r="A631" s="269"/>
      <c r="B631" s="5"/>
      <c r="C631" s="590"/>
      <c r="D631" s="591"/>
      <c r="E631" s="1354"/>
      <c r="F631" s="1163"/>
    </row>
    <row r="632" spans="1:6" s="46" customFormat="1" ht="38.25" outlineLevel="1">
      <c r="A632" s="252" t="s">
        <v>265</v>
      </c>
      <c r="B632" s="1111" t="s">
        <v>1592</v>
      </c>
      <c r="C632" s="594" t="s">
        <v>491</v>
      </c>
      <c r="D632" s="595">
        <v>21</v>
      </c>
      <c r="E632" s="1112"/>
      <c r="F632" s="1319" t="str">
        <f t="shared" ref="F632" si="73">IF(N(E632),ROUND(E632*D632,2),"")</f>
        <v/>
      </c>
    </row>
    <row r="633" spans="1:6" s="46" customFormat="1" ht="191.25" outlineLevel="1">
      <c r="A633" s="256"/>
      <c r="B633" s="1113" t="s">
        <v>1589</v>
      </c>
      <c r="C633" s="1114"/>
      <c r="D633" s="1115"/>
      <c r="E633" s="1352"/>
      <c r="F633" s="1005"/>
    </row>
    <row r="634" spans="1:6" s="244" customFormat="1" outlineLevel="1">
      <c r="A634" s="259"/>
      <c r="B634" s="26" t="s">
        <v>829</v>
      </c>
      <c r="C634" s="592"/>
      <c r="D634" s="593"/>
      <c r="E634" s="1353"/>
      <c r="F634" s="1006"/>
    </row>
    <row r="635" spans="1:6" s="46" customFormat="1" outlineLevel="1">
      <c r="A635" s="269"/>
      <c r="B635" s="5"/>
      <c r="C635" s="590"/>
      <c r="D635" s="591"/>
      <c r="E635" s="1354"/>
      <c r="F635" s="1163"/>
    </row>
    <row r="636" spans="1:6" s="46" customFormat="1" ht="25.5" outlineLevel="1">
      <c r="A636" s="252" t="s">
        <v>1327</v>
      </c>
      <c r="B636" s="1111" t="s">
        <v>1593</v>
      </c>
      <c r="C636" s="594" t="s">
        <v>491</v>
      </c>
      <c r="D636" s="595">
        <v>8</v>
      </c>
      <c r="E636" s="1112"/>
      <c r="F636" s="1319" t="str">
        <f t="shared" ref="F636" si="74">IF(N(E636),ROUND(E636*D636,2),"")</f>
        <v/>
      </c>
    </row>
    <row r="637" spans="1:6" s="46" customFormat="1" ht="191.25" outlineLevel="1">
      <c r="A637" s="256"/>
      <c r="B637" s="1113" t="s">
        <v>1590</v>
      </c>
      <c r="C637" s="1114"/>
      <c r="D637" s="1115"/>
      <c r="E637" s="1352"/>
      <c r="F637" s="1005"/>
    </row>
    <row r="638" spans="1:6" s="244" customFormat="1" outlineLevel="1">
      <c r="A638" s="259"/>
      <c r="B638" s="26" t="s">
        <v>829</v>
      </c>
      <c r="C638" s="592"/>
      <c r="D638" s="593"/>
      <c r="E638" s="1353"/>
      <c r="F638" s="1006"/>
    </row>
    <row r="639" spans="1:6" s="46" customFormat="1" outlineLevel="1">
      <c r="A639" s="269"/>
      <c r="B639" s="5"/>
      <c r="C639" s="590"/>
      <c r="D639" s="591"/>
      <c r="E639" s="1354"/>
      <c r="F639" s="1163"/>
    </row>
    <row r="640" spans="1:6" s="46" customFormat="1" ht="25.5" outlineLevel="1">
      <c r="A640" s="252" t="s">
        <v>1328</v>
      </c>
      <c r="B640" s="1111" t="s">
        <v>1594</v>
      </c>
      <c r="C640" s="594" t="s">
        <v>491</v>
      </c>
      <c r="D640" s="595">
        <v>14</v>
      </c>
      <c r="E640" s="1112"/>
      <c r="F640" s="1319" t="str">
        <f t="shared" ref="F640" si="75">IF(N(E640),ROUND(E640*D640,2),"")</f>
        <v/>
      </c>
    </row>
    <row r="641" spans="1:6" s="46" customFormat="1" ht="191.25" outlineLevel="1">
      <c r="A641" s="256"/>
      <c r="B641" s="1113" t="s">
        <v>1994</v>
      </c>
      <c r="C641" s="1114"/>
      <c r="D641" s="1115"/>
      <c r="E641" s="1352"/>
      <c r="F641" s="1005"/>
    </row>
    <row r="642" spans="1:6" s="46" customFormat="1" outlineLevel="1">
      <c r="A642" s="259"/>
      <c r="B642" s="26" t="s">
        <v>829</v>
      </c>
      <c r="C642" s="592"/>
      <c r="D642" s="593"/>
      <c r="E642" s="1353"/>
      <c r="F642" s="1006"/>
    </row>
    <row r="643" spans="1:6" s="46" customFormat="1" outlineLevel="1">
      <c r="A643" s="262"/>
      <c r="B643" s="5"/>
      <c r="C643" s="590"/>
      <c r="D643" s="591"/>
      <c r="E643" s="1354"/>
      <c r="F643" s="1184"/>
    </row>
    <row r="644" spans="1:6" s="46" customFormat="1" ht="38.25" outlineLevel="1">
      <c r="A644" s="252" t="s">
        <v>1329</v>
      </c>
      <c r="B644" s="1111" t="s">
        <v>1595</v>
      </c>
      <c r="C644" s="594" t="s">
        <v>491</v>
      </c>
      <c r="D644" s="595">
        <v>11</v>
      </c>
      <c r="E644" s="1112"/>
      <c r="F644" s="1319" t="str">
        <f t="shared" ref="F644" si="76">IF(N(E644),ROUND(E644*D644,2),"")</f>
        <v/>
      </c>
    </row>
    <row r="645" spans="1:6" s="46" customFormat="1" ht="153" outlineLevel="1">
      <c r="A645" s="256"/>
      <c r="B645" s="788" t="s">
        <v>1995</v>
      </c>
      <c r="C645" s="1117"/>
      <c r="D645" s="1115"/>
      <c r="E645" s="1317"/>
      <c r="F645" s="1005"/>
    </row>
    <row r="646" spans="1:6" s="244" customFormat="1" outlineLevel="1">
      <c r="A646" s="259"/>
      <c r="B646" s="26" t="s">
        <v>829</v>
      </c>
      <c r="C646" s="592"/>
      <c r="D646" s="593"/>
      <c r="E646" s="1353"/>
      <c r="F646" s="1006"/>
    </row>
    <row r="647" spans="1:6" s="46" customFormat="1" outlineLevel="1">
      <c r="A647" s="269"/>
      <c r="B647" s="5"/>
      <c r="C647" s="590"/>
      <c r="D647" s="591"/>
      <c r="E647" s="1354"/>
      <c r="F647" s="1163"/>
    </row>
    <row r="648" spans="1:6" s="46" customFormat="1" ht="25.5" outlineLevel="1">
      <c r="A648" s="252" t="s">
        <v>1996</v>
      </c>
      <c r="B648" s="34" t="s">
        <v>1596</v>
      </c>
      <c r="C648" s="594" t="s">
        <v>491</v>
      </c>
      <c r="D648" s="595">
        <v>6</v>
      </c>
      <c r="E648" s="426"/>
      <c r="F648" s="1319" t="str">
        <f t="shared" ref="F648" si="77">IF(N(E648),ROUND(E648*D648,2),"")</f>
        <v/>
      </c>
    </row>
    <row r="649" spans="1:6" s="46" customFormat="1" ht="38.25" outlineLevel="1">
      <c r="A649" s="256"/>
      <c r="B649" s="6" t="s">
        <v>1597</v>
      </c>
      <c r="C649" s="1114"/>
      <c r="D649" s="1115"/>
      <c r="E649" s="1352"/>
      <c r="F649" s="1005"/>
    </row>
    <row r="650" spans="1:6" s="46" customFormat="1" outlineLevel="1">
      <c r="A650" s="259"/>
      <c r="B650" s="26" t="s">
        <v>121</v>
      </c>
      <c r="C650" s="592"/>
      <c r="D650" s="593"/>
      <c r="E650" s="1357"/>
      <c r="F650" s="1006"/>
    </row>
    <row r="651" spans="1:6" s="46" customFormat="1" outlineLevel="1">
      <c r="A651" s="256"/>
      <c r="B651" s="5"/>
      <c r="C651" s="590"/>
      <c r="D651" s="591"/>
      <c r="E651" s="1358"/>
      <c r="F651" s="1184"/>
    </row>
    <row r="652" spans="1:6" s="46" customFormat="1" outlineLevel="1">
      <c r="A652" s="364" t="s">
        <v>990</v>
      </c>
      <c r="B652" s="318" t="s">
        <v>1598</v>
      </c>
      <c r="C652" s="590"/>
      <c r="D652" s="591"/>
      <c r="E652" s="1358"/>
      <c r="F652" s="1005"/>
    </row>
    <row r="653" spans="1:6" s="46" customFormat="1" ht="76.5" outlineLevel="1">
      <c r="A653" s="252" t="s">
        <v>1599</v>
      </c>
      <c r="B653" s="607" t="s">
        <v>2293</v>
      </c>
      <c r="C653" s="531" t="s">
        <v>491</v>
      </c>
      <c r="D653" s="1119">
        <v>26</v>
      </c>
      <c r="E653" s="426"/>
      <c r="F653" s="1319" t="str">
        <f t="shared" ref="F653" si="78">IF(N(E653),ROUND(E653*D653,2),"")</f>
        <v/>
      </c>
    </row>
    <row r="654" spans="1:6" s="46" customFormat="1" outlineLevel="1">
      <c r="A654" s="259"/>
      <c r="B654" s="26" t="s">
        <v>121</v>
      </c>
      <c r="C654" s="1118"/>
      <c r="D654" s="612"/>
      <c r="E654" s="1359"/>
      <c r="F654" s="1329"/>
    </row>
    <row r="655" spans="1:6" s="46" customFormat="1" outlineLevel="1">
      <c r="A655" s="262"/>
      <c r="B655" s="599"/>
      <c r="C655" s="602"/>
      <c r="D655" s="603"/>
      <c r="E655" s="1360"/>
      <c r="F655" s="1184"/>
    </row>
    <row r="656" spans="1:6" s="46" customFormat="1" ht="76.5" outlineLevel="1">
      <c r="A656" s="252" t="s">
        <v>1036</v>
      </c>
      <c r="B656" s="607" t="s">
        <v>2294</v>
      </c>
      <c r="C656" s="531" t="s">
        <v>491</v>
      </c>
      <c r="D656" s="1119">
        <v>4</v>
      </c>
      <c r="E656" s="426"/>
      <c r="F656" s="1319" t="str">
        <f t="shared" ref="F656" si="79">IF(N(E656),ROUND(E656*D656,2),"")</f>
        <v/>
      </c>
    </row>
    <row r="657" spans="1:9" s="46" customFormat="1" outlineLevel="1">
      <c r="A657" s="259"/>
      <c r="B657" s="26" t="s">
        <v>121</v>
      </c>
      <c r="C657" s="1120"/>
      <c r="D657" s="1121"/>
      <c r="E657" s="1359"/>
      <c r="F657" s="1329"/>
    </row>
    <row r="658" spans="1:9" s="46" customFormat="1" outlineLevel="1">
      <c r="A658" s="262"/>
      <c r="B658" s="599"/>
      <c r="C658" s="600"/>
      <c r="D658" s="601"/>
      <c r="E658" s="1360"/>
      <c r="F658" s="1184"/>
    </row>
    <row r="659" spans="1:9" s="46" customFormat="1" ht="63.75" outlineLevel="1">
      <c r="A659" s="252" t="s">
        <v>1049</v>
      </c>
      <c r="B659" s="607" t="s">
        <v>2295</v>
      </c>
      <c r="C659" s="531" t="s">
        <v>491</v>
      </c>
      <c r="D659" s="1119">
        <v>2</v>
      </c>
      <c r="E659" s="426"/>
      <c r="F659" s="1319" t="str">
        <f t="shared" ref="F659" si="80">IF(N(E659),ROUND(E659*D659,2),"")</f>
        <v/>
      </c>
    </row>
    <row r="660" spans="1:9" s="46" customFormat="1" outlineLevel="1">
      <c r="A660" s="259"/>
      <c r="B660" s="26" t="s">
        <v>121</v>
      </c>
      <c r="C660" s="1120"/>
      <c r="D660" s="1121"/>
      <c r="E660" s="1359"/>
      <c r="F660" s="1329"/>
    </row>
    <row r="661" spans="1:9" s="46" customFormat="1" outlineLevel="1">
      <c r="A661" s="262"/>
      <c r="B661" s="604"/>
      <c r="C661" s="598"/>
      <c r="D661" s="605"/>
      <c r="E661" s="1361"/>
      <c r="F661" s="1362"/>
    </row>
    <row r="662" spans="1:9" s="46" customFormat="1" ht="51" outlineLevel="1">
      <c r="A662" s="262" t="s">
        <v>1890</v>
      </c>
      <c r="B662" s="599" t="s">
        <v>2296</v>
      </c>
      <c r="C662" s="600" t="s">
        <v>257</v>
      </c>
      <c r="D662" s="606">
        <v>1</v>
      </c>
      <c r="E662" s="434"/>
      <c r="F662" s="1327" t="str">
        <f t="shared" ref="F662" si="81">IF(N(E662),ROUND(E662*D662,2),"")</f>
        <v/>
      </c>
    </row>
    <row r="663" spans="1:9" s="46" customFormat="1" outlineLevel="1">
      <c r="A663" s="252"/>
      <c r="B663" s="607"/>
      <c r="C663" s="608"/>
      <c r="D663" s="609"/>
      <c r="E663" s="1363"/>
      <c r="F663" s="1336"/>
    </row>
    <row r="664" spans="1:9" s="46" customFormat="1" ht="38.25" outlineLevel="1">
      <c r="A664" s="252" t="s">
        <v>1600</v>
      </c>
      <c r="B664" s="607" t="s">
        <v>1601</v>
      </c>
      <c r="C664" s="610"/>
      <c r="D664" s="609"/>
      <c r="E664" s="1364"/>
      <c r="F664" s="1004"/>
    </row>
    <row r="665" spans="1:9" s="115" customFormat="1" ht="20.100000000000001" customHeight="1" outlineLevel="1">
      <c r="A665" s="259"/>
      <c r="B665" s="541" t="s">
        <v>156</v>
      </c>
      <c r="C665" s="611"/>
      <c r="D665" s="612"/>
      <c r="E665" s="1365"/>
      <c r="F665" s="1006"/>
    </row>
    <row r="666" spans="1:9" s="115" customFormat="1" ht="14.25" outlineLevel="1">
      <c r="A666" s="613" t="s">
        <v>1997</v>
      </c>
      <c r="B666" s="614" t="s">
        <v>1602</v>
      </c>
      <c r="C666" s="615" t="s">
        <v>1063</v>
      </c>
      <c r="D666" s="616">
        <v>330</v>
      </c>
      <c r="E666" s="434"/>
      <c r="F666" s="1327" t="str">
        <f t="shared" ref="F666:F667" si="82">IF(N(E666),ROUND(E666*D666,2),"")</f>
        <v/>
      </c>
    </row>
    <row r="667" spans="1:9" s="46" customFormat="1" ht="14.25" outlineLevel="1">
      <c r="A667" s="613" t="s">
        <v>1603</v>
      </c>
      <c r="B667" s="614" t="s">
        <v>1604</v>
      </c>
      <c r="C667" s="615" t="s">
        <v>1063</v>
      </c>
      <c r="D667" s="616">
        <v>310</v>
      </c>
      <c r="E667" s="434"/>
      <c r="F667" s="1327" t="str">
        <f t="shared" si="82"/>
        <v/>
      </c>
      <c r="I667" s="249"/>
    </row>
    <row r="668" spans="1:9" s="14" customFormat="1" outlineLevel="1">
      <c r="A668" s="262"/>
      <c r="B668" s="599"/>
      <c r="C668" s="600"/>
      <c r="D668" s="601"/>
      <c r="E668" s="1360"/>
      <c r="F668" s="1184"/>
      <c r="I668" s="249"/>
    </row>
    <row r="669" spans="1:9" s="14" customFormat="1" ht="63.75" outlineLevel="1">
      <c r="A669" s="564" t="s">
        <v>991</v>
      </c>
      <c r="B669" s="34" t="s">
        <v>2297</v>
      </c>
      <c r="C669" s="627" t="s">
        <v>491</v>
      </c>
      <c r="D669" s="1122">
        <v>1</v>
      </c>
      <c r="E669" s="239"/>
      <c r="F669" s="1277" t="str">
        <f t="shared" ref="F669" si="83">IF(N(E669),ROUND(E669*D669,2),"")</f>
        <v/>
      </c>
      <c r="I669" s="249"/>
    </row>
    <row r="670" spans="1:9" s="14" customFormat="1" outlineLevel="1">
      <c r="A670" s="566"/>
      <c r="B670" s="617" t="s">
        <v>1605</v>
      </c>
      <c r="C670" s="618"/>
      <c r="D670" s="619"/>
      <c r="E670" s="1301"/>
      <c r="F670" s="1301"/>
      <c r="I670" s="249"/>
    </row>
    <row r="671" spans="1:9" s="14" customFormat="1" outlineLevel="1">
      <c r="A671" s="566"/>
      <c r="B671" s="617" t="s">
        <v>1606</v>
      </c>
      <c r="C671" s="618"/>
      <c r="D671" s="619"/>
      <c r="E671" s="1301"/>
      <c r="F671" s="1301"/>
      <c r="I671" s="249"/>
    </row>
    <row r="672" spans="1:9" s="14" customFormat="1" outlineLevel="1">
      <c r="A672" s="566"/>
      <c r="B672" s="617" t="s">
        <v>1607</v>
      </c>
      <c r="C672" s="618"/>
      <c r="D672" s="619"/>
      <c r="E672" s="1301"/>
      <c r="F672" s="1301"/>
      <c r="I672" s="249"/>
    </row>
    <row r="673" spans="1:9" s="14" customFormat="1" outlineLevel="1">
      <c r="A673" s="566"/>
      <c r="B673" s="617" t="s">
        <v>1608</v>
      </c>
      <c r="C673" s="618"/>
      <c r="D673" s="619"/>
      <c r="E673" s="1301"/>
      <c r="F673" s="1301"/>
      <c r="I673" s="249"/>
    </row>
    <row r="674" spans="1:9" s="14" customFormat="1" outlineLevel="1">
      <c r="A674" s="566"/>
      <c r="B674" s="620" t="s">
        <v>1609</v>
      </c>
      <c r="C674" s="618"/>
      <c r="D674" s="619"/>
      <c r="E674" s="1301"/>
      <c r="F674" s="1301"/>
      <c r="I674" s="249"/>
    </row>
    <row r="675" spans="1:9" s="14" customFormat="1" outlineLevel="1">
      <c r="A675" s="566"/>
      <c r="B675" s="621" t="s">
        <v>1610</v>
      </c>
      <c r="C675" s="618"/>
      <c r="D675" s="619"/>
      <c r="E675" s="1301"/>
      <c r="F675" s="1301"/>
      <c r="I675" s="249"/>
    </row>
    <row r="676" spans="1:9" s="14" customFormat="1" outlineLevel="1">
      <c r="A676" s="566"/>
      <c r="B676" s="621" t="s">
        <v>1611</v>
      </c>
      <c r="C676" s="618"/>
      <c r="D676" s="619"/>
      <c r="E676" s="1301"/>
      <c r="F676" s="1301"/>
      <c r="I676" s="249"/>
    </row>
    <row r="677" spans="1:9" s="14" customFormat="1" outlineLevel="1">
      <c r="A677" s="566"/>
      <c r="B677" s="617" t="s">
        <v>1612</v>
      </c>
      <c r="C677" s="618"/>
      <c r="D677" s="619"/>
      <c r="E677" s="1301"/>
      <c r="F677" s="1301"/>
      <c r="I677" s="249"/>
    </row>
    <row r="678" spans="1:9" s="14" customFormat="1" outlineLevel="1">
      <c r="A678" s="566"/>
      <c r="B678" s="617" t="s">
        <v>1613</v>
      </c>
      <c r="C678" s="618"/>
      <c r="D678" s="619"/>
      <c r="E678" s="1301"/>
      <c r="F678" s="1301"/>
      <c r="I678" s="249"/>
    </row>
    <row r="679" spans="1:9" s="14" customFormat="1" outlineLevel="1">
      <c r="A679" s="566"/>
      <c r="B679" s="617" t="s">
        <v>1614</v>
      </c>
      <c r="C679" s="618"/>
      <c r="D679" s="619"/>
      <c r="E679" s="1301"/>
      <c r="F679" s="1301"/>
      <c r="I679" s="249"/>
    </row>
    <row r="680" spans="1:9" s="14" customFormat="1" outlineLevel="1">
      <c r="A680" s="566"/>
      <c r="B680" s="617" t="s">
        <v>1615</v>
      </c>
      <c r="C680" s="618"/>
      <c r="D680" s="619"/>
      <c r="E680" s="1301"/>
      <c r="F680" s="1301"/>
      <c r="I680" s="249"/>
    </row>
    <row r="681" spans="1:9" s="14" customFormat="1" outlineLevel="1">
      <c r="A681" s="566"/>
      <c r="B681" s="617" t="s">
        <v>1616</v>
      </c>
      <c r="C681" s="618"/>
      <c r="D681" s="619"/>
      <c r="E681" s="1301"/>
      <c r="F681" s="1301"/>
      <c r="I681" s="249"/>
    </row>
    <row r="682" spans="1:9" s="14" customFormat="1" outlineLevel="1">
      <c r="A682" s="566"/>
      <c r="B682" s="622" t="s">
        <v>1617</v>
      </c>
      <c r="C682" s="618"/>
      <c r="D682" s="619"/>
      <c r="E682" s="1301"/>
      <c r="F682" s="1301"/>
      <c r="I682" s="249"/>
    </row>
    <row r="683" spans="1:9" s="14" customFormat="1" outlineLevel="1">
      <c r="A683" s="566"/>
      <c r="B683" s="622" t="s">
        <v>1618</v>
      </c>
      <c r="C683" s="618"/>
      <c r="D683" s="619"/>
      <c r="E683" s="1301"/>
      <c r="F683" s="1301"/>
      <c r="I683" s="249"/>
    </row>
    <row r="684" spans="1:9" s="14" customFormat="1" ht="25.5" outlineLevel="1">
      <c r="A684" s="566"/>
      <c r="B684" s="12" t="s">
        <v>1619</v>
      </c>
      <c r="C684" s="618"/>
      <c r="D684" s="619"/>
      <c r="E684" s="1301"/>
      <c r="F684" s="1301"/>
      <c r="I684" s="249"/>
    </row>
    <row r="685" spans="1:9" s="14" customFormat="1" outlineLevel="1">
      <c r="A685" s="566"/>
      <c r="B685" s="622" t="s">
        <v>1620</v>
      </c>
      <c r="C685" s="618"/>
      <c r="D685" s="619"/>
      <c r="E685" s="1301"/>
      <c r="F685" s="1301"/>
      <c r="I685" s="249"/>
    </row>
    <row r="686" spans="1:9" s="14" customFormat="1" outlineLevel="1">
      <c r="A686" s="566"/>
      <c r="B686" s="622" t="s">
        <v>1621</v>
      </c>
      <c r="C686" s="618"/>
      <c r="D686" s="619"/>
      <c r="E686" s="1301"/>
      <c r="F686" s="1301"/>
      <c r="I686" s="249"/>
    </row>
    <row r="687" spans="1:9" s="14" customFormat="1" ht="25.5" outlineLevel="1">
      <c r="A687" s="566"/>
      <c r="B687" s="529" t="s">
        <v>2002</v>
      </c>
      <c r="C687" s="618"/>
      <c r="D687" s="623"/>
      <c r="E687" s="1301"/>
      <c r="F687" s="1301"/>
      <c r="I687" s="249"/>
    </row>
    <row r="688" spans="1:9" s="14" customFormat="1" outlineLevel="1">
      <c r="A688" s="540"/>
      <c r="B688" s="541" t="s">
        <v>209</v>
      </c>
      <c r="C688" s="624"/>
      <c r="D688" s="625"/>
      <c r="E688" s="1335"/>
      <c r="F688" s="1335"/>
      <c r="I688" s="249"/>
    </row>
    <row r="689" spans="1:9" s="14" customFormat="1" outlineLevel="1">
      <c r="A689" s="500"/>
      <c r="B689" s="21"/>
      <c r="C689" s="626"/>
      <c r="D689" s="619"/>
      <c r="E689" s="1301"/>
      <c r="F689" s="1301"/>
      <c r="I689" s="249"/>
    </row>
    <row r="690" spans="1:9" s="14" customFormat="1" ht="63.75" outlineLevel="1">
      <c r="A690" s="564" t="s">
        <v>2003</v>
      </c>
      <c r="B690" s="1123" t="s">
        <v>2475</v>
      </c>
      <c r="C690" s="627" t="s">
        <v>491</v>
      </c>
      <c r="D690" s="628">
        <v>1</v>
      </c>
      <c r="E690" s="239"/>
      <c r="F690" s="1277" t="str">
        <f t="shared" ref="F690" si="84">IF(N(E690),ROUND(E690*D690,2),"")</f>
        <v/>
      </c>
      <c r="I690" s="249"/>
    </row>
    <row r="691" spans="1:9" s="14" customFormat="1" outlineLevel="1">
      <c r="A691" s="566"/>
      <c r="B691" s="617" t="s">
        <v>1605</v>
      </c>
      <c r="C691" s="618"/>
      <c r="D691" s="619"/>
      <c r="E691" s="1301"/>
      <c r="F691" s="1301"/>
      <c r="I691" s="249"/>
    </row>
    <row r="692" spans="1:9" s="14" customFormat="1" outlineLevel="1">
      <c r="A692" s="566"/>
      <c r="B692" s="617" t="s">
        <v>1606</v>
      </c>
      <c r="C692" s="618"/>
      <c r="D692" s="619"/>
      <c r="E692" s="1301"/>
      <c r="F692" s="1301"/>
      <c r="I692" s="249"/>
    </row>
    <row r="693" spans="1:9" s="14" customFormat="1" outlineLevel="1">
      <c r="A693" s="566"/>
      <c r="B693" s="617" t="s">
        <v>1607</v>
      </c>
      <c r="C693" s="618"/>
      <c r="D693" s="619"/>
      <c r="E693" s="1301"/>
      <c r="F693" s="1301"/>
      <c r="I693" s="249"/>
    </row>
    <row r="694" spans="1:9" s="14" customFormat="1" outlineLevel="1">
      <c r="A694" s="566"/>
      <c r="B694" s="617" t="s">
        <v>1608</v>
      </c>
      <c r="C694" s="618"/>
      <c r="D694" s="619"/>
      <c r="E694" s="1301"/>
      <c r="F694" s="1301"/>
      <c r="I694" s="249"/>
    </row>
    <row r="695" spans="1:9" s="14" customFormat="1" outlineLevel="1">
      <c r="A695" s="566"/>
      <c r="B695" s="620" t="s">
        <v>2004</v>
      </c>
      <c r="C695" s="618"/>
      <c r="D695" s="619"/>
      <c r="E695" s="1301"/>
      <c r="F695" s="1301"/>
      <c r="I695" s="249"/>
    </row>
    <row r="696" spans="1:9" s="14" customFormat="1" outlineLevel="1">
      <c r="A696" s="566"/>
      <c r="B696" s="621" t="s">
        <v>1610</v>
      </c>
      <c r="C696" s="618"/>
      <c r="D696" s="619"/>
      <c r="E696" s="1301"/>
      <c r="F696" s="1301"/>
      <c r="I696" s="249"/>
    </row>
    <row r="697" spans="1:9" s="14" customFormat="1" outlineLevel="1">
      <c r="A697" s="566"/>
      <c r="B697" s="621" t="s">
        <v>1611</v>
      </c>
      <c r="C697" s="618"/>
      <c r="D697" s="619"/>
      <c r="E697" s="1301"/>
      <c r="F697" s="1301"/>
      <c r="I697" s="249"/>
    </row>
    <row r="698" spans="1:9" s="14" customFormat="1" outlineLevel="1">
      <c r="A698" s="566"/>
      <c r="B698" s="617" t="s">
        <v>1612</v>
      </c>
      <c r="C698" s="618"/>
      <c r="D698" s="619"/>
      <c r="E698" s="1301"/>
      <c r="F698" s="1301"/>
      <c r="I698" s="249"/>
    </row>
    <row r="699" spans="1:9" s="14" customFormat="1" outlineLevel="1">
      <c r="A699" s="566"/>
      <c r="B699" s="617" t="s">
        <v>1613</v>
      </c>
      <c r="C699" s="618"/>
      <c r="D699" s="619"/>
      <c r="E699" s="1301"/>
      <c r="F699" s="1301"/>
      <c r="I699" s="249"/>
    </row>
    <row r="700" spans="1:9" s="14" customFormat="1" outlineLevel="1">
      <c r="A700" s="566"/>
      <c r="B700" s="617" t="s">
        <v>1614</v>
      </c>
      <c r="C700" s="618"/>
      <c r="D700" s="619"/>
      <c r="E700" s="1301"/>
      <c r="F700" s="1301"/>
      <c r="I700" s="249"/>
    </row>
    <row r="701" spans="1:9" s="14" customFormat="1" outlineLevel="1">
      <c r="A701" s="566"/>
      <c r="B701" s="617" t="s">
        <v>1615</v>
      </c>
      <c r="C701" s="618"/>
      <c r="D701" s="619"/>
      <c r="E701" s="1301"/>
      <c r="F701" s="1301"/>
      <c r="I701" s="249"/>
    </row>
    <row r="702" spans="1:9" s="14" customFormat="1" outlineLevel="1">
      <c r="A702" s="566"/>
      <c r="B702" s="617" t="s">
        <v>1616</v>
      </c>
      <c r="C702" s="618"/>
      <c r="D702" s="619"/>
      <c r="E702" s="1301"/>
      <c r="F702" s="1301"/>
      <c r="I702" s="249"/>
    </row>
    <row r="703" spans="1:9" s="14" customFormat="1" outlineLevel="1">
      <c r="A703" s="566"/>
      <c r="B703" s="622" t="s">
        <v>1617</v>
      </c>
      <c r="C703" s="618"/>
      <c r="D703" s="619"/>
      <c r="E703" s="1301"/>
      <c r="F703" s="1301"/>
      <c r="I703" s="249"/>
    </row>
    <row r="704" spans="1:9" s="14" customFormat="1" outlineLevel="1">
      <c r="A704" s="566"/>
      <c r="B704" s="622" t="s">
        <v>1618</v>
      </c>
      <c r="C704" s="618"/>
      <c r="D704" s="619"/>
      <c r="E704" s="1301"/>
      <c r="F704" s="1301"/>
      <c r="I704" s="249"/>
    </row>
    <row r="705" spans="1:9" s="14" customFormat="1" ht="25.5" outlineLevel="1">
      <c r="A705" s="566"/>
      <c r="B705" s="12" t="s">
        <v>1619</v>
      </c>
      <c r="C705" s="618"/>
      <c r="D705" s="619"/>
      <c r="E705" s="1301"/>
      <c r="F705" s="1301"/>
      <c r="I705" s="249"/>
    </row>
    <row r="706" spans="1:9" s="14" customFormat="1" outlineLevel="1">
      <c r="A706" s="566"/>
      <c r="B706" s="622" t="s">
        <v>1620</v>
      </c>
      <c r="C706" s="618"/>
      <c r="D706" s="619"/>
      <c r="E706" s="1301"/>
      <c r="F706" s="1301"/>
      <c r="I706" s="249"/>
    </row>
    <row r="707" spans="1:9" s="14" customFormat="1" outlineLevel="1">
      <c r="A707" s="566"/>
      <c r="B707" s="622" t="s">
        <v>1621</v>
      </c>
      <c r="C707" s="618"/>
      <c r="D707" s="619"/>
      <c r="E707" s="1301"/>
      <c r="F707" s="1301"/>
      <c r="I707" s="249"/>
    </row>
    <row r="708" spans="1:9" s="14" customFormat="1" ht="25.5" outlineLevel="1">
      <c r="A708" s="566"/>
      <c r="B708" s="529" t="s">
        <v>2002</v>
      </c>
      <c r="C708" s="565"/>
      <c r="D708" s="539"/>
      <c r="E708" s="1301"/>
      <c r="F708" s="1301"/>
      <c r="I708" s="249"/>
    </row>
    <row r="709" spans="1:9" s="14" customFormat="1" outlineLevel="1">
      <c r="A709" s="540"/>
      <c r="B709" s="541" t="s">
        <v>209</v>
      </c>
      <c r="C709" s="542"/>
      <c r="D709" s="629"/>
      <c r="E709" s="1335"/>
      <c r="F709" s="1335"/>
      <c r="I709" s="249"/>
    </row>
    <row r="710" spans="1:9" s="14" customFormat="1" outlineLevel="1">
      <c r="A710" s="500"/>
      <c r="B710" s="21"/>
      <c r="C710" s="538"/>
      <c r="D710" s="630"/>
      <c r="E710" s="1301"/>
      <c r="F710" s="1301"/>
      <c r="I710" s="249"/>
    </row>
    <row r="711" spans="1:9" s="14" customFormat="1" outlineLevel="1">
      <c r="A711" s="533" t="s">
        <v>992</v>
      </c>
      <c r="B711" s="534" t="s">
        <v>1095</v>
      </c>
      <c r="C711" s="535" t="s">
        <v>491</v>
      </c>
      <c r="D711" s="536">
        <v>4</v>
      </c>
      <c r="E711" s="986"/>
      <c r="F711" s="1319" t="str">
        <f t="shared" ref="F711" si="85">IF(N(E711),ROUND(E711*D711,2),"")</f>
        <v/>
      </c>
      <c r="I711" s="249"/>
    </row>
    <row r="712" spans="1:9" s="14" customFormat="1" ht="25.5" outlineLevel="1">
      <c r="A712" s="500"/>
      <c r="B712" s="537" t="s">
        <v>204</v>
      </c>
      <c r="C712" s="538"/>
      <c r="D712" s="630"/>
      <c r="E712" s="1345"/>
      <c r="F712" s="1324"/>
    </row>
    <row r="713" spans="1:9" s="14" customFormat="1" outlineLevel="1">
      <c r="A713" s="540"/>
      <c r="B713" s="541" t="s">
        <v>203</v>
      </c>
      <c r="C713" s="542"/>
      <c r="D713" s="629"/>
      <c r="E713" s="1325"/>
      <c r="F713" s="1326"/>
    </row>
    <row r="714" spans="1:9" s="14" customFormat="1" outlineLevel="1">
      <c r="A714" s="540"/>
      <c r="B714" s="541"/>
      <c r="C714" s="542"/>
      <c r="D714" s="629"/>
      <c r="E714" s="1325"/>
      <c r="F714" s="1326"/>
      <c r="I714" s="249"/>
    </row>
    <row r="715" spans="1:9" s="14" customFormat="1" outlineLevel="1">
      <c r="A715" s="533" t="s">
        <v>1037</v>
      </c>
      <c r="B715" s="534" t="s">
        <v>210</v>
      </c>
      <c r="C715" s="535" t="s">
        <v>491</v>
      </c>
      <c r="D715" s="536">
        <v>2</v>
      </c>
      <c r="E715" s="986"/>
      <c r="F715" s="1319" t="str">
        <f t="shared" ref="F715" si="86">IF(N(E715),ROUND(E715*D715,2),"")</f>
        <v/>
      </c>
      <c r="I715" s="249"/>
    </row>
    <row r="716" spans="1:9" s="14" customFormat="1" ht="25.5" outlineLevel="1">
      <c r="A716" s="500"/>
      <c r="B716" s="537" t="s">
        <v>212</v>
      </c>
      <c r="C716" s="538"/>
      <c r="D716" s="630"/>
      <c r="E716" s="1301"/>
      <c r="F716" s="1301"/>
      <c r="I716" s="249"/>
    </row>
    <row r="717" spans="1:9" s="14" customFormat="1" outlineLevel="1">
      <c r="A717" s="540"/>
      <c r="B717" s="541" t="s">
        <v>211</v>
      </c>
      <c r="C717" s="542"/>
      <c r="D717" s="629"/>
      <c r="E717" s="1335"/>
      <c r="F717" s="1335"/>
      <c r="I717" s="249"/>
    </row>
    <row r="718" spans="1:9" s="14" customFormat="1" outlineLevel="1">
      <c r="A718" s="540"/>
      <c r="B718" s="541"/>
      <c r="C718" s="542"/>
      <c r="D718" s="629"/>
      <c r="E718" s="1335"/>
      <c r="F718" s="1335"/>
      <c r="I718" s="249"/>
    </row>
    <row r="719" spans="1:9" s="14" customFormat="1" outlineLevel="1">
      <c r="A719" s="631" t="s">
        <v>1038</v>
      </c>
      <c r="B719" s="632" t="s">
        <v>266</v>
      </c>
      <c r="C719" s="579"/>
      <c r="D719" s="633"/>
      <c r="E719" s="1339"/>
      <c r="F719" s="1339"/>
      <c r="I719" s="249"/>
    </row>
    <row r="720" spans="1:9" s="14" customFormat="1" outlineLevel="1">
      <c r="A720" s="500"/>
      <c r="B720" s="21"/>
      <c r="C720" s="538"/>
      <c r="D720" s="580"/>
      <c r="E720" s="1301"/>
      <c r="F720" s="1301"/>
      <c r="I720" s="249"/>
    </row>
    <row r="721" spans="1:9" s="14" customFormat="1" outlineLevel="1">
      <c r="A721" s="533" t="s">
        <v>199</v>
      </c>
      <c r="B721" s="361" t="s">
        <v>267</v>
      </c>
      <c r="C721" s="395" t="s">
        <v>1063</v>
      </c>
      <c r="D721" s="377">
        <v>240</v>
      </c>
      <c r="E721" s="988"/>
      <c r="F721" s="1319" t="str">
        <f t="shared" ref="F721" si="87">IF(N(E721),ROUND(E721*D721,2),"")</f>
        <v/>
      </c>
      <c r="I721" s="249"/>
    </row>
    <row r="722" spans="1:9" s="14" customFormat="1" ht="38.25" outlineLevel="1">
      <c r="A722" s="500"/>
      <c r="B722" s="21" t="s">
        <v>393</v>
      </c>
      <c r="C722" s="538"/>
      <c r="D722" s="634"/>
      <c r="E722" s="1345"/>
      <c r="F722" s="1324"/>
      <c r="I722" s="249"/>
    </row>
    <row r="723" spans="1:9" s="14" customFormat="1" outlineLevel="1">
      <c r="A723" s="540"/>
      <c r="B723" s="541" t="s">
        <v>156</v>
      </c>
      <c r="C723" s="542"/>
      <c r="D723" s="543"/>
      <c r="E723" s="1325"/>
      <c r="F723" s="1326"/>
    </row>
    <row r="724" spans="1:9" s="14" customFormat="1" outlineLevel="1">
      <c r="A724" s="500"/>
      <c r="B724" s="21"/>
      <c r="C724" s="538"/>
      <c r="D724" s="539"/>
      <c r="E724" s="1345"/>
      <c r="F724" s="1324"/>
    </row>
    <row r="725" spans="1:9" s="14" customFormat="1" outlineLevel="1">
      <c r="A725" s="564" t="s">
        <v>200</v>
      </c>
      <c r="B725" s="361" t="s">
        <v>158</v>
      </c>
      <c r="C725" s="571"/>
      <c r="D725" s="377"/>
      <c r="E725" s="1346"/>
      <c r="F725" s="1366"/>
    </row>
    <row r="726" spans="1:9" s="14" customFormat="1" ht="76.5" outlineLevel="1">
      <c r="A726" s="566"/>
      <c r="B726" s="21" t="s">
        <v>118</v>
      </c>
      <c r="C726" s="565"/>
      <c r="D726" s="539"/>
      <c r="E726" s="1345"/>
      <c r="F726" s="1324"/>
    </row>
    <row r="727" spans="1:9" s="14" customFormat="1" outlineLevel="1">
      <c r="A727" s="566"/>
      <c r="B727" s="541" t="s">
        <v>156</v>
      </c>
      <c r="C727" s="565"/>
      <c r="D727" s="539"/>
      <c r="E727" s="1345"/>
      <c r="F727" s="1324"/>
    </row>
    <row r="728" spans="1:9" s="14" customFormat="1" ht="14.25" outlineLevel="1">
      <c r="A728" s="567" t="s">
        <v>403</v>
      </c>
      <c r="B728" s="576" t="s">
        <v>116</v>
      </c>
      <c r="C728" s="579" t="s">
        <v>1063</v>
      </c>
      <c r="D728" s="580">
        <v>95</v>
      </c>
      <c r="E728" s="985"/>
      <c r="F728" s="1327" t="str">
        <f t="shared" ref="F728:F729" si="88">IF(N(E728),ROUND(E728*D728,2),"")</f>
        <v/>
      </c>
    </row>
    <row r="729" spans="1:9" s="14" customFormat="1" ht="14.25" outlineLevel="1">
      <c r="A729" s="567" t="s">
        <v>404</v>
      </c>
      <c r="B729" s="576" t="s">
        <v>1280</v>
      </c>
      <c r="C729" s="579" t="s">
        <v>1063</v>
      </c>
      <c r="D729" s="580">
        <v>30</v>
      </c>
      <c r="E729" s="985"/>
      <c r="F729" s="1327" t="str">
        <f t="shared" si="88"/>
        <v/>
      </c>
    </row>
    <row r="730" spans="1:9" s="14" customFormat="1" outlineLevel="1">
      <c r="A730" s="566"/>
      <c r="B730" s="22"/>
      <c r="C730" s="538"/>
      <c r="D730" s="539"/>
      <c r="E730" s="1345"/>
      <c r="F730" s="1367"/>
    </row>
    <row r="731" spans="1:9" s="14" customFormat="1" outlineLevel="1">
      <c r="A731" s="533" t="s">
        <v>395</v>
      </c>
      <c r="B731" s="361" t="s">
        <v>394</v>
      </c>
      <c r="C731" s="395" t="s">
        <v>491</v>
      </c>
      <c r="D731" s="377">
        <v>1</v>
      </c>
      <c r="E731" s="988"/>
      <c r="F731" s="1319" t="str">
        <f t="shared" ref="F731" si="89">IF(N(E731),ROUND(E731*D731,2),"")</f>
        <v/>
      </c>
    </row>
    <row r="732" spans="1:9" s="14" customFormat="1" outlineLevel="1">
      <c r="A732" s="500"/>
      <c r="B732" s="21" t="s">
        <v>1998</v>
      </c>
      <c r="C732" s="538"/>
      <c r="D732" s="539"/>
      <c r="E732" s="1345"/>
      <c r="F732" s="1324"/>
    </row>
    <row r="733" spans="1:9" s="14" customFormat="1" outlineLevel="1">
      <c r="A733" s="540"/>
      <c r="B733" s="541" t="s">
        <v>1042</v>
      </c>
      <c r="C733" s="542"/>
      <c r="D733" s="543"/>
      <c r="E733" s="1325"/>
      <c r="F733" s="1326"/>
    </row>
    <row r="734" spans="1:9" s="430" customFormat="1" outlineLevel="1">
      <c r="A734" s="500"/>
      <c r="B734" s="21"/>
      <c r="C734" s="538"/>
      <c r="D734" s="539"/>
      <c r="E734" s="1345"/>
      <c r="F734" s="1324"/>
    </row>
    <row r="735" spans="1:9" s="430" customFormat="1" outlineLevel="1">
      <c r="A735" s="533" t="s">
        <v>400</v>
      </c>
      <c r="B735" s="24" t="s">
        <v>621</v>
      </c>
      <c r="C735" s="395"/>
      <c r="D735" s="377"/>
      <c r="E735" s="1346"/>
      <c r="F735" s="1366"/>
    </row>
    <row r="736" spans="1:9" s="430" customFormat="1" ht="38.25" outlineLevel="1">
      <c r="A736" s="500"/>
      <c r="B736" s="15" t="s">
        <v>2005</v>
      </c>
      <c r="C736" s="538"/>
      <c r="D736" s="539"/>
      <c r="E736" s="1345"/>
      <c r="F736" s="1324"/>
    </row>
    <row r="737" spans="1:6" s="398" customFormat="1" outlineLevel="1">
      <c r="A737" s="540"/>
      <c r="B737" s="541" t="s">
        <v>623</v>
      </c>
      <c r="C737" s="542"/>
      <c r="D737" s="543"/>
      <c r="E737" s="1325"/>
      <c r="F737" s="1326"/>
    </row>
    <row r="738" spans="1:6" s="398" customFormat="1" outlineLevel="1">
      <c r="A738" s="544" t="s">
        <v>405</v>
      </c>
      <c r="B738" s="635" t="s">
        <v>141</v>
      </c>
      <c r="C738" s="546" t="s">
        <v>1063</v>
      </c>
      <c r="D738" s="547">
        <v>66</v>
      </c>
      <c r="E738" s="984"/>
      <c r="F738" s="1327" t="str">
        <f t="shared" ref="F738:F740" si="90">IF(N(E738),ROUND(E738*D738,2),"")</f>
        <v/>
      </c>
    </row>
    <row r="739" spans="1:6" s="398" customFormat="1" outlineLevel="1">
      <c r="A739" s="544" t="s">
        <v>2006</v>
      </c>
      <c r="B739" s="635" t="s">
        <v>624</v>
      </c>
      <c r="C739" s="546" t="s">
        <v>1063</v>
      </c>
      <c r="D739" s="547">
        <v>32</v>
      </c>
      <c r="E739" s="984"/>
      <c r="F739" s="1327" t="str">
        <f t="shared" si="90"/>
        <v/>
      </c>
    </row>
    <row r="740" spans="1:6" s="398" customFormat="1" outlineLevel="1">
      <c r="A740" s="544" t="s">
        <v>2007</v>
      </c>
      <c r="B740" s="635" t="s">
        <v>923</v>
      </c>
      <c r="C740" s="546" t="s">
        <v>1063</v>
      </c>
      <c r="D740" s="547">
        <v>12</v>
      </c>
      <c r="E740" s="984"/>
      <c r="F740" s="1327" t="str">
        <f t="shared" si="90"/>
        <v/>
      </c>
    </row>
    <row r="741" spans="1:6" s="14" customFormat="1" outlineLevel="1">
      <c r="A741" s="636"/>
      <c r="B741" s="295"/>
      <c r="C741" s="637"/>
      <c r="D741" s="638"/>
      <c r="E741" s="1368"/>
      <c r="F741" s="1369"/>
    </row>
    <row r="742" spans="1:6" s="14" customFormat="1" outlineLevel="1">
      <c r="A742" s="533" t="s">
        <v>406</v>
      </c>
      <c r="B742" s="361" t="s">
        <v>411</v>
      </c>
      <c r="C742" s="395" t="s">
        <v>491</v>
      </c>
      <c r="D742" s="377">
        <v>8</v>
      </c>
      <c r="E742" s="988"/>
      <c r="F742" s="1319" t="str">
        <f t="shared" ref="F742" si="91">IF(N(E742),ROUND(E742*D742,2),"")</f>
        <v/>
      </c>
    </row>
    <row r="743" spans="1:6" s="14" customFormat="1" ht="25.5" outlineLevel="1">
      <c r="A743" s="500"/>
      <c r="B743" s="21" t="s">
        <v>402</v>
      </c>
      <c r="C743" s="538"/>
      <c r="D743" s="539"/>
      <c r="E743" s="1345"/>
      <c r="F743" s="1324"/>
    </row>
    <row r="744" spans="1:6" s="14" customFormat="1" outlineLevel="1">
      <c r="A744" s="540"/>
      <c r="B744" s="541" t="s">
        <v>401</v>
      </c>
      <c r="C744" s="542"/>
      <c r="D744" s="543"/>
      <c r="E744" s="1325"/>
      <c r="F744" s="1326"/>
    </row>
    <row r="745" spans="1:6" s="14" customFormat="1" outlineLevel="1">
      <c r="A745" s="500"/>
      <c r="B745" s="21"/>
      <c r="C745" s="538"/>
      <c r="D745" s="539"/>
      <c r="E745" s="1345"/>
      <c r="F745" s="1324"/>
    </row>
    <row r="746" spans="1:6" s="14" customFormat="1" outlineLevel="1">
      <c r="A746" s="533" t="s">
        <v>407</v>
      </c>
      <c r="B746" s="534" t="s">
        <v>1281</v>
      </c>
      <c r="C746" s="535"/>
      <c r="D746" s="536"/>
      <c r="E746" s="1344"/>
      <c r="F746" s="1322"/>
    </row>
    <row r="747" spans="1:6" s="14" customFormat="1" ht="25.5" outlineLevel="1">
      <c r="A747" s="500"/>
      <c r="B747" s="537" t="s">
        <v>399</v>
      </c>
      <c r="C747" s="538"/>
      <c r="D747" s="539"/>
      <c r="E747" s="1345"/>
      <c r="F747" s="1324"/>
    </row>
    <row r="748" spans="1:6" s="398" customFormat="1" outlineLevel="1">
      <c r="A748" s="540"/>
      <c r="B748" s="541" t="s">
        <v>161</v>
      </c>
      <c r="C748" s="542"/>
      <c r="D748" s="543"/>
      <c r="E748" s="1325"/>
      <c r="F748" s="1326"/>
    </row>
    <row r="749" spans="1:6" s="398" customFormat="1" outlineLevel="1">
      <c r="A749" s="544" t="s">
        <v>408</v>
      </c>
      <c r="B749" s="576" t="s">
        <v>396</v>
      </c>
      <c r="C749" s="546" t="s">
        <v>1063</v>
      </c>
      <c r="D749" s="547">
        <v>85</v>
      </c>
      <c r="E749" s="984"/>
      <c r="F749" s="1327" t="str">
        <f t="shared" ref="F749:F751" si="92">IF(N(E749),ROUND(E749*D749,2),"")</f>
        <v/>
      </c>
    </row>
    <row r="750" spans="1:6" s="398" customFormat="1" outlineLevel="1">
      <c r="A750" s="544" t="s">
        <v>409</v>
      </c>
      <c r="B750" s="576" t="s">
        <v>397</v>
      </c>
      <c r="C750" s="546" t="s">
        <v>1063</v>
      </c>
      <c r="D750" s="547">
        <v>18</v>
      </c>
      <c r="E750" s="984"/>
      <c r="F750" s="1327" t="str">
        <f t="shared" si="92"/>
        <v/>
      </c>
    </row>
    <row r="751" spans="1:6" s="14" customFormat="1" outlineLevel="1">
      <c r="A751" s="544" t="s">
        <v>410</v>
      </c>
      <c r="B751" s="576" t="s">
        <v>398</v>
      </c>
      <c r="C751" s="546" t="s">
        <v>1063</v>
      </c>
      <c r="D751" s="547">
        <v>24</v>
      </c>
      <c r="E751" s="984"/>
      <c r="F751" s="1327" t="str">
        <f t="shared" si="92"/>
        <v/>
      </c>
    </row>
    <row r="752" spans="1:6" s="14" customFormat="1" outlineLevel="1">
      <c r="A752" s="540"/>
      <c r="B752" s="541"/>
      <c r="C752" s="542"/>
      <c r="D752" s="543"/>
      <c r="E752" s="1325"/>
      <c r="F752" s="1326"/>
    </row>
    <row r="753" spans="1:6" s="14" customFormat="1" outlineLevel="1">
      <c r="A753" s="533" t="s">
        <v>420</v>
      </c>
      <c r="B753" s="361" t="s">
        <v>421</v>
      </c>
      <c r="C753" s="395" t="s">
        <v>491</v>
      </c>
      <c r="D753" s="377">
        <v>36</v>
      </c>
      <c r="E753" s="988"/>
      <c r="F753" s="1319" t="str">
        <f t="shared" ref="F753" si="93">IF(N(E753),ROUND(E753*D753,2),"")</f>
        <v/>
      </c>
    </row>
    <row r="754" spans="1:6" s="14" customFormat="1" ht="25.5" outlineLevel="1">
      <c r="A754" s="500"/>
      <c r="B754" s="21" t="s">
        <v>422</v>
      </c>
      <c r="C754" s="538"/>
      <c r="D754" s="539"/>
      <c r="E754" s="1345"/>
      <c r="F754" s="1324"/>
    </row>
    <row r="755" spans="1:6" s="14" customFormat="1" outlineLevel="1">
      <c r="A755" s="540"/>
      <c r="B755" s="541" t="s">
        <v>1294</v>
      </c>
      <c r="C755" s="542"/>
      <c r="D755" s="543"/>
      <c r="E755" s="1325"/>
      <c r="F755" s="1326"/>
    </row>
    <row r="756" spans="1:6" s="14" customFormat="1" outlineLevel="1">
      <c r="A756" s="500"/>
      <c r="B756" s="21"/>
      <c r="C756" s="538"/>
      <c r="D756" s="539"/>
      <c r="E756" s="1345"/>
      <c r="F756" s="1324"/>
    </row>
    <row r="757" spans="1:6" s="14" customFormat="1" outlineLevel="1">
      <c r="A757" s="533" t="s">
        <v>153</v>
      </c>
      <c r="B757" s="534" t="s">
        <v>1093</v>
      </c>
      <c r="C757" s="535"/>
      <c r="D757" s="536"/>
      <c r="E757" s="1344"/>
      <c r="F757" s="1322"/>
    </row>
    <row r="758" spans="1:6" s="14" customFormat="1" ht="38.25" outlineLevel="1">
      <c r="A758" s="500"/>
      <c r="B758" s="537" t="s">
        <v>1094</v>
      </c>
      <c r="C758" s="538"/>
      <c r="D758" s="539"/>
      <c r="E758" s="1345"/>
      <c r="F758" s="1324"/>
    </row>
    <row r="759" spans="1:6" s="398" customFormat="1" outlineLevel="1">
      <c r="A759" s="540"/>
      <c r="B759" s="541" t="s">
        <v>1316</v>
      </c>
      <c r="C759" s="542"/>
      <c r="D759" s="543"/>
      <c r="E759" s="1325"/>
      <c r="F759" s="1326"/>
    </row>
    <row r="760" spans="1:6" s="398" customFormat="1" outlineLevel="1">
      <c r="A760" s="544" t="s">
        <v>413</v>
      </c>
      <c r="B760" s="545" t="s">
        <v>1317</v>
      </c>
      <c r="C760" s="546" t="s">
        <v>491</v>
      </c>
      <c r="D760" s="547">
        <v>10</v>
      </c>
      <c r="E760" s="984"/>
      <c r="F760" s="1327" t="str">
        <f t="shared" ref="F760:F769" si="94">IF(N(E760),ROUND(E760*D760,2),"")</f>
        <v/>
      </c>
    </row>
    <row r="761" spans="1:6" s="398" customFormat="1" outlineLevel="1">
      <c r="A761" s="544" t="s">
        <v>414</v>
      </c>
      <c r="B761" s="639" t="s">
        <v>2008</v>
      </c>
      <c r="C761" s="546" t="s">
        <v>491</v>
      </c>
      <c r="D761" s="547">
        <v>1</v>
      </c>
      <c r="E761" s="984"/>
      <c r="F761" s="1327" t="str">
        <f t="shared" si="94"/>
        <v/>
      </c>
    </row>
    <row r="762" spans="1:6" s="398" customFormat="1" outlineLevel="1">
      <c r="A762" s="544" t="s">
        <v>415</v>
      </c>
      <c r="B762" s="545" t="s">
        <v>1319</v>
      </c>
      <c r="C762" s="546" t="s">
        <v>491</v>
      </c>
      <c r="D762" s="547">
        <v>12</v>
      </c>
      <c r="E762" s="984"/>
      <c r="F762" s="1327" t="str">
        <f t="shared" si="94"/>
        <v/>
      </c>
    </row>
    <row r="763" spans="1:6" s="398" customFormat="1" outlineLevel="1">
      <c r="A763" s="544" t="s">
        <v>416</v>
      </c>
      <c r="B763" s="545" t="s">
        <v>1320</v>
      </c>
      <c r="C763" s="546" t="s">
        <v>491</v>
      </c>
      <c r="D763" s="547">
        <v>6</v>
      </c>
      <c r="E763" s="984"/>
      <c r="F763" s="1327" t="str">
        <f t="shared" si="94"/>
        <v/>
      </c>
    </row>
    <row r="764" spans="1:6" s="398" customFormat="1" outlineLevel="1">
      <c r="A764" s="544" t="s">
        <v>417</v>
      </c>
      <c r="B764" s="545" t="s">
        <v>1321</v>
      </c>
      <c r="C764" s="546" t="s">
        <v>491</v>
      </c>
      <c r="D764" s="547">
        <v>9</v>
      </c>
      <c r="E764" s="984"/>
      <c r="F764" s="1327" t="str">
        <f t="shared" si="94"/>
        <v/>
      </c>
    </row>
    <row r="765" spans="1:6" s="398" customFormat="1" outlineLevel="1">
      <c r="A765" s="544" t="s">
        <v>418</v>
      </c>
      <c r="B765" s="639" t="s">
        <v>2009</v>
      </c>
      <c r="C765" s="546" t="s">
        <v>491</v>
      </c>
      <c r="D765" s="547">
        <v>8</v>
      </c>
      <c r="E765" s="984"/>
      <c r="F765" s="1327" t="str">
        <f t="shared" si="94"/>
        <v/>
      </c>
    </row>
    <row r="766" spans="1:6" s="398" customFormat="1" outlineLevel="1">
      <c r="A766" s="544" t="s">
        <v>419</v>
      </c>
      <c r="B766" s="640" t="s">
        <v>2010</v>
      </c>
      <c r="C766" s="546" t="s">
        <v>491</v>
      </c>
      <c r="D766" s="547">
        <v>2</v>
      </c>
      <c r="E766" s="983"/>
      <c r="F766" s="1327" t="str">
        <f t="shared" si="94"/>
        <v/>
      </c>
    </row>
    <row r="767" spans="1:6" s="14" customFormat="1" outlineLevel="1">
      <c r="A767" s="544" t="s">
        <v>2011</v>
      </c>
      <c r="B767" s="641" t="s">
        <v>2012</v>
      </c>
      <c r="C767" s="568" t="s">
        <v>491</v>
      </c>
      <c r="D767" s="23">
        <v>2</v>
      </c>
      <c r="E767" s="984"/>
      <c r="F767" s="1327" t="str">
        <f t="shared" si="94"/>
        <v/>
      </c>
    </row>
    <row r="768" spans="1:6" s="14" customFormat="1" outlineLevel="1">
      <c r="A768" s="500"/>
      <c r="B768" s="1124"/>
      <c r="C768" s="538"/>
      <c r="D768" s="539"/>
      <c r="E768" s="1345"/>
      <c r="F768" s="1319" t="str">
        <f t="shared" si="94"/>
        <v/>
      </c>
    </row>
    <row r="769" spans="1:9" s="14" customFormat="1" outlineLevel="1">
      <c r="A769" s="533" t="s">
        <v>154</v>
      </c>
      <c r="B769" s="361" t="s">
        <v>412</v>
      </c>
      <c r="C769" s="395" t="s">
        <v>491</v>
      </c>
      <c r="D769" s="377">
        <v>4</v>
      </c>
      <c r="E769" s="988"/>
      <c r="F769" s="1319" t="str">
        <f t="shared" si="94"/>
        <v/>
      </c>
    </row>
    <row r="770" spans="1:9" s="14" customFormat="1" ht="25.5" outlineLevel="1">
      <c r="A770" s="500"/>
      <c r="B770" s="642" t="s">
        <v>2013</v>
      </c>
      <c r="C770" s="538"/>
      <c r="D770" s="539"/>
      <c r="E770" s="1345"/>
      <c r="F770" s="1369"/>
    </row>
    <row r="771" spans="1:9" s="14" customFormat="1" outlineLevel="1">
      <c r="A771" s="540"/>
      <c r="B771" s="541" t="s">
        <v>1294</v>
      </c>
      <c r="C771" s="542"/>
      <c r="D771" s="543"/>
      <c r="E771" s="1370"/>
      <c r="F771" s="1370"/>
    </row>
    <row r="772" spans="1:9" s="14" customFormat="1" outlineLevel="1">
      <c r="A772" s="500"/>
      <c r="B772" s="21"/>
      <c r="C772" s="538"/>
      <c r="D772" s="539"/>
      <c r="E772" s="1345"/>
      <c r="F772" s="1324"/>
    </row>
    <row r="773" spans="1:9" s="14" customFormat="1" outlineLevel="1">
      <c r="A773" s="533" t="s">
        <v>155</v>
      </c>
      <c r="B773" s="361" t="s">
        <v>423</v>
      </c>
      <c r="C773" s="395" t="s">
        <v>491</v>
      </c>
      <c r="D773" s="377">
        <v>30</v>
      </c>
      <c r="E773" s="988"/>
      <c r="F773" s="1319" t="str">
        <f t="shared" ref="F773" si="95">IF(N(E773),ROUND(E773*D773,2),"")</f>
        <v/>
      </c>
    </row>
    <row r="774" spans="1:9" s="14" customFormat="1" ht="38.25" outlineLevel="1">
      <c r="A774" s="500"/>
      <c r="B774" s="642" t="s">
        <v>2014</v>
      </c>
      <c r="C774" s="538"/>
      <c r="D774" s="539"/>
      <c r="E774" s="1345"/>
      <c r="F774" s="1324"/>
    </row>
    <row r="775" spans="1:9" s="14" customFormat="1" outlineLevel="1">
      <c r="A775" s="540"/>
      <c r="B775" s="541" t="s">
        <v>162</v>
      </c>
      <c r="C775" s="542"/>
      <c r="D775" s="543"/>
      <c r="E775" s="1370"/>
      <c r="F775" s="1370"/>
    </row>
    <row r="776" spans="1:9" s="14" customFormat="1" outlineLevel="1">
      <c r="A776" s="500"/>
      <c r="B776" s="21"/>
      <c r="C776" s="538"/>
      <c r="D776" s="539"/>
      <c r="E776" s="1301"/>
      <c r="F776" s="1301"/>
    </row>
    <row r="777" spans="1:9" s="14" customFormat="1" ht="25.5" outlineLevel="1">
      <c r="A777" s="533" t="s">
        <v>424</v>
      </c>
      <c r="B777" s="361" t="s">
        <v>2015</v>
      </c>
      <c r="C777" s="395" t="s">
        <v>159</v>
      </c>
      <c r="D777" s="643">
        <v>3</v>
      </c>
      <c r="E777" s="988"/>
      <c r="F777" s="1319" t="str">
        <f t="shared" ref="F777" si="96">IF(N(E777),ROUND(E777*D777,2),"")</f>
        <v/>
      </c>
    </row>
    <row r="778" spans="1:9" s="14" customFormat="1" ht="51" outlineLevel="1">
      <c r="A778" s="500"/>
      <c r="B778" s="642" t="s">
        <v>633</v>
      </c>
      <c r="C778" s="538"/>
      <c r="D778" s="539"/>
      <c r="E778" s="1301"/>
      <c r="F778" s="1301"/>
    </row>
    <row r="779" spans="1:9" s="14" customFormat="1" outlineLevel="1">
      <c r="A779" s="540"/>
      <c r="B779" s="541" t="s">
        <v>386</v>
      </c>
      <c r="C779" s="542"/>
      <c r="D779" s="543"/>
      <c r="E779" s="1335"/>
      <c r="F779" s="1335"/>
    </row>
    <row r="780" spans="1:9" s="14" customFormat="1" outlineLevel="1">
      <c r="A780" s="500"/>
      <c r="B780" s="21"/>
      <c r="C780" s="538"/>
      <c r="D780" s="539"/>
      <c r="E780" s="1301"/>
      <c r="F780" s="1301"/>
    </row>
    <row r="781" spans="1:9" s="14" customFormat="1" ht="89.25" outlineLevel="1">
      <c r="A781" s="252" t="s">
        <v>1538</v>
      </c>
      <c r="B781" s="552" t="s">
        <v>1537</v>
      </c>
      <c r="C781" s="553"/>
      <c r="D781" s="554"/>
      <c r="E781" s="1330"/>
      <c r="F781" s="1185"/>
    </row>
    <row r="782" spans="1:9" s="42" customFormat="1">
      <c r="A782" s="262" t="s">
        <v>1539</v>
      </c>
      <c r="B782" s="644" t="s">
        <v>1540</v>
      </c>
      <c r="C782" s="263" t="s">
        <v>491</v>
      </c>
      <c r="D782" s="264">
        <v>2</v>
      </c>
      <c r="E782" s="242"/>
      <c r="F782" s="1327" t="str">
        <f t="shared" ref="F782" si="97">IF(N(E782),ROUND(E782*D782,2),"")</f>
        <v/>
      </c>
      <c r="G782" s="13"/>
      <c r="H782" s="41"/>
      <c r="I782" s="41"/>
    </row>
    <row r="783" spans="1:9" s="46" customFormat="1" ht="13.5" thickBot="1">
      <c r="A783" s="108"/>
      <c r="B783" s="109"/>
      <c r="C783" s="110"/>
      <c r="D783" s="111"/>
      <c r="E783" s="1212"/>
      <c r="F783" s="1227"/>
      <c r="G783" s="45"/>
      <c r="H783" s="45"/>
    </row>
    <row r="784" spans="1:9" s="87" customFormat="1" ht="13.5" thickBot="1">
      <c r="A784" s="43"/>
      <c r="B784" s="44" t="s">
        <v>1992</v>
      </c>
      <c r="C784" s="89"/>
      <c r="D784" s="89"/>
      <c r="E784" s="88"/>
      <c r="F784" s="1305">
        <f>SUM(F558:F782,F556,F519,F484)</f>
        <v>0</v>
      </c>
      <c r="G784" s="25"/>
      <c r="H784" s="25"/>
    </row>
    <row r="785" spans="1:9" s="46" customFormat="1" ht="20.100000000000001" customHeight="1">
      <c r="A785" s="100"/>
      <c r="B785" s="101"/>
      <c r="C785" s="159"/>
      <c r="D785" s="73"/>
      <c r="E785" s="1261"/>
      <c r="F785" s="1262"/>
      <c r="G785" s="45"/>
      <c r="H785" s="45"/>
    </row>
    <row r="786" spans="1:9" s="42" customFormat="1" collapsed="1">
      <c r="A786" s="104" t="s">
        <v>2016</v>
      </c>
      <c r="B786" s="105" t="s">
        <v>2017</v>
      </c>
      <c r="C786" s="160"/>
      <c r="D786" s="161"/>
      <c r="E786" s="1263"/>
      <c r="F786" s="1264"/>
      <c r="G786" s="13"/>
      <c r="H786" s="41"/>
      <c r="I786" s="41"/>
    </row>
    <row r="787" spans="1:9" outlineLevel="1">
      <c r="A787" s="108"/>
      <c r="B787" s="109"/>
      <c r="C787" s="110"/>
      <c r="D787" s="111"/>
      <c r="E787" s="1212"/>
      <c r="F787" s="1213"/>
    </row>
    <row r="788" spans="1:9" ht="114.75" outlineLevel="1">
      <c r="A788" s="379" t="s">
        <v>490</v>
      </c>
      <c r="B788" s="464" t="s">
        <v>2018</v>
      </c>
      <c r="C788" s="315"/>
      <c r="D788" s="258"/>
      <c r="E788" s="1005"/>
      <c r="F788" s="1187"/>
    </row>
    <row r="789" spans="1:9" outlineLevel="1">
      <c r="A789" s="447"/>
      <c r="B789" s="448" t="s">
        <v>1942</v>
      </c>
      <c r="C789" s="645"/>
      <c r="D789" s="646"/>
      <c r="E789" s="1184"/>
      <c r="F789" s="1272"/>
    </row>
    <row r="790" spans="1:9" ht="25.5" outlineLevel="1">
      <c r="A790" s="447" t="s">
        <v>487</v>
      </c>
      <c r="B790" s="291" t="s">
        <v>2019</v>
      </c>
      <c r="C790" s="645" t="s">
        <v>491</v>
      </c>
      <c r="D790" s="646">
        <v>1</v>
      </c>
      <c r="E790" s="1138"/>
      <c r="F790" s="1371" t="str">
        <f t="shared" ref="F790:F811" si="98">IF(N(E790),ROUND(E790*D790,2),"")</f>
        <v/>
      </c>
    </row>
    <row r="791" spans="1:9" outlineLevel="1">
      <c r="A791" s="447" t="s">
        <v>488</v>
      </c>
      <c r="B791" s="291" t="s">
        <v>2020</v>
      </c>
      <c r="C791" s="645" t="s">
        <v>491</v>
      </c>
      <c r="D791" s="646">
        <v>1</v>
      </c>
      <c r="E791" s="1138"/>
      <c r="F791" s="1371" t="str">
        <f t="shared" si="98"/>
        <v/>
      </c>
    </row>
    <row r="792" spans="1:9" outlineLevel="1">
      <c r="A792" s="447" t="s">
        <v>968</v>
      </c>
      <c r="B792" s="291" t="s">
        <v>1952</v>
      </c>
      <c r="C792" s="645" t="s">
        <v>491</v>
      </c>
      <c r="D792" s="646">
        <v>1</v>
      </c>
      <c r="E792" s="1138"/>
      <c r="F792" s="1371" t="str">
        <f t="shared" si="98"/>
        <v/>
      </c>
    </row>
    <row r="793" spans="1:9" outlineLevel="1">
      <c r="A793" s="447"/>
      <c r="B793" s="448" t="s">
        <v>1943</v>
      </c>
      <c r="C793" s="645"/>
      <c r="D793" s="646"/>
      <c r="E793" s="414"/>
      <c r="F793" s="1371"/>
    </row>
    <row r="794" spans="1:9" ht="25.5" outlineLevel="1">
      <c r="A794" s="447" t="s">
        <v>969</v>
      </c>
      <c r="B794" s="291" t="s">
        <v>770</v>
      </c>
      <c r="C794" s="645" t="s">
        <v>491</v>
      </c>
      <c r="D794" s="646">
        <v>1</v>
      </c>
      <c r="E794" s="1138"/>
      <c r="F794" s="1371" t="str">
        <f t="shared" si="98"/>
        <v/>
      </c>
    </row>
    <row r="795" spans="1:9" ht="25.5" outlineLevel="1">
      <c r="A795" s="447" t="s">
        <v>970</v>
      </c>
      <c r="B795" s="291" t="s">
        <v>677</v>
      </c>
      <c r="C795" s="645" t="s">
        <v>491</v>
      </c>
      <c r="D795" s="646">
        <v>1</v>
      </c>
      <c r="E795" s="1138"/>
      <c r="F795" s="1371" t="str">
        <f t="shared" si="98"/>
        <v/>
      </c>
    </row>
    <row r="796" spans="1:9" outlineLevel="1">
      <c r="A796" s="447" t="s">
        <v>1269</v>
      </c>
      <c r="B796" s="291" t="s">
        <v>678</v>
      </c>
      <c r="C796" s="645" t="s">
        <v>491</v>
      </c>
      <c r="D796" s="646">
        <v>3</v>
      </c>
      <c r="E796" s="1138"/>
      <c r="F796" s="1371" t="str">
        <f t="shared" si="98"/>
        <v/>
      </c>
    </row>
    <row r="797" spans="1:9" ht="25.5" outlineLevel="1">
      <c r="A797" s="447" t="s">
        <v>1446</v>
      </c>
      <c r="B797" s="291" t="s">
        <v>679</v>
      </c>
      <c r="C797" s="645" t="s">
        <v>491</v>
      </c>
      <c r="D797" s="646">
        <v>1</v>
      </c>
      <c r="E797" s="1138"/>
      <c r="F797" s="1371" t="str">
        <f t="shared" si="98"/>
        <v/>
      </c>
    </row>
    <row r="798" spans="1:9" ht="25.5" outlineLevel="1">
      <c r="A798" s="447" t="s">
        <v>1454</v>
      </c>
      <c r="B798" s="291" t="s">
        <v>2021</v>
      </c>
      <c r="C798" s="645" t="s">
        <v>491</v>
      </c>
      <c r="D798" s="646">
        <v>1</v>
      </c>
      <c r="E798" s="1138"/>
      <c r="F798" s="1371" t="str">
        <f t="shared" si="98"/>
        <v/>
      </c>
    </row>
    <row r="799" spans="1:9" ht="25.5" outlineLevel="1">
      <c r="A799" s="447" t="s">
        <v>604</v>
      </c>
      <c r="B799" s="291" t="s">
        <v>2022</v>
      </c>
      <c r="C799" s="645" t="s">
        <v>491</v>
      </c>
      <c r="D799" s="646">
        <v>1</v>
      </c>
      <c r="E799" s="1138"/>
      <c r="F799" s="1371" t="str">
        <f t="shared" si="98"/>
        <v/>
      </c>
    </row>
    <row r="800" spans="1:9" outlineLevel="1">
      <c r="A800" s="447" t="s">
        <v>215</v>
      </c>
      <c r="B800" s="291" t="s">
        <v>2023</v>
      </c>
      <c r="C800" s="645" t="s">
        <v>491</v>
      </c>
      <c r="D800" s="646">
        <v>5</v>
      </c>
      <c r="E800" s="1138"/>
      <c r="F800" s="1371" t="str">
        <f t="shared" si="98"/>
        <v/>
      </c>
    </row>
    <row r="801" spans="1:6" outlineLevel="1">
      <c r="A801" s="447" t="s">
        <v>216</v>
      </c>
      <c r="B801" s="291" t="s">
        <v>752</v>
      </c>
      <c r="C801" s="645" t="s">
        <v>491</v>
      </c>
      <c r="D801" s="646">
        <v>10</v>
      </c>
      <c r="E801" s="1138"/>
      <c r="F801" s="1371" t="str">
        <f t="shared" si="98"/>
        <v/>
      </c>
    </row>
    <row r="802" spans="1:6" outlineLevel="1">
      <c r="A802" s="447" t="s">
        <v>217</v>
      </c>
      <c r="B802" s="291" t="s">
        <v>2024</v>
      </c>
      <c r="C802" s="645" t="s">
        <v>491</v>
      </c>
      <c r="D802" s="646">
        <v>1</v>
      </c>
      <c r="E802" s="1138"/>
      <c r="F802" s="1371" t="str">
        <f t="shared" si="98"/>
        <v/>
      </c>
    </row>
    <row r="803" spans="1:6" outlineLevel="1">
      <c r="A803" s="447" t="s">
        <v>218</v>
      </c>
      <c r="B803" s="291" t="s">
        <v>2025</v>
      </c>
      <c r="C803" s="645" t="s">
        <v>491</v>
      </c>
      <c r="D803" s="646">
        <v>1</v>
      </c>
      <c r="E803" s="1138"/>
      <c r="F803" s="1371" t="str">
        <f t="shared" si="98"/>
        <v/>
      </c>
    </row>
    <row r="804" spans="1:6" outlineLevel="1">
      <c r="A804" s="447" t="s">
        <v>2026</v>
      </c>
      <c r="B804" s="291" t="s">
        <v>2027</v>
      </c>
      <c r="C804" s="645" t="s">
        <v>491</v>
      </c>
      <c r="D804" s="646">
        <v>1</v>
      </c>
      <c r="E804" s="1138"/>
      <c r="F804" s="1371" t="str">
        <f t="shared" si="98"/>
        <v/>
      </c>
    </row>
    <row r="805" spans="1:6" outlineLevel="1">
      <c r="A805" s="447" t="s">
        <v>220</v>
      </c>
      <c r="B805" s="291" t="s">
        <v>2028</v>
      </c>
      <c r="C805" s="645" t="s">
        <v>491</v>
      </c>
      <c r="D805" s="646">
        <v>1</v>
      </c>
      <c r="E805" s="1138"/>
      <c r="F805" s="1371" t="str">
        <f t="shared" si="98"/>
        <v/>
      </c>
    </row>
    <row r="806" spans="1:6" outlineLevel="1">
      <c r="A806" s="447" t="s">
        <v>221</v>
      </c>
      <c r="B806" s="291" t="s">
        <v>680</v>
      </c>
      <c r="C806" s="645" t="s">
        <v>491</v>
      </c>
      <c r="D806" s="646">
        <v>2</v>
      </c>
      <c r="E806" s="1138"/>
      <c r="F806" s="1371" t="str">
        <f t="shared" si="98"/>
        <v/>
      </c>
    </row>
    <row r="807" spans="1:6" outlineLevel="1">
      <c r="A807" s="447" t="s">
        <v>2029</v>
      </c>
      <c r="B807" s="291" t="s">
        <v>2030</v>
      </c>
      <c r="C807" s="645" t="s">
        <v>491</v>
      </c>
      <c r="D807" s="646">
        <v>1</v>
      </c>
      <c r="E807" s="1138"/>
      <c r="F807" s="1371" t="str">
        <f t="shared" si="98"/>
        <v/>
      </c>
    </row>
    <row r="808" spans="1:6" outlineLevel="1">
      <c r="A808" s="447" t="s">
        <v>223</v>
      </c>
      <c r="B808" s="291" t="s">
        <v>2031</v>
      </c>
      <c r="C808" s="645" t="s">
        <v>491</v>
      </c>
      <c r="D808" s="646">
        <v>1</v>
      </c>
      <c r="E808" s="1138"/>
      <c r="F808" s="1371" t="str">
        <f t="shared" si="98"/>
        <v/>
      </c>
    </row>
    <row r="809" spans="1:6" outlineLevel="1">
      <c r="A809" s="447"/>
      <c r="B809" s="291" t="s">
        <v>2032</v>
      </c>
      <c r="C809" s="645" t="s">
        <v>491</v>
      </c>
      <c r="D809" s="646">
        <v>1</v>
      </c>
      <c r="E809" s="1138"/>
      <c r="F809" s="1371" t="str">
        <f t="shared" si="98"/>
        <v/>
      </c>
    </row>
    <row r="810" spans="1:6" ht="25.5" outlineLevel="1">
      <c r="A810" s="447" t="s">
        <v>224</v>
      </c>
      <c r="B810" s="291" t="s">
        <v>2136</v>
      </c>
      <c r="C810" s="645" t="s">
        <v>491</v>
      </c>
      <c r="D810" s="646">
        <v>1</v>
      </c>
      <c r="E810" s="1138"/>
      <c r="F810" s="1371" t="str">
        <f t="shared" si="98"/>
        <v/>
      </c>
    </row>
    <row r="811" spans="1:6" s="42" customFormat="1" ht="26.25" outlineLevel="1" thickBot="1">
      <c r="A811" s="447" t="s">
        <v>225</v>
      </c>
      <c r="B811" s="466" t="s">
        <v>1483</v>
      </c>
      <c r="C811" s="647" t="s">
        <v>159</v>
      </c>
      <c r="D811" s="648">
        <v>1</v>
      </c>
      <c r="E811" s="1139"/>
      <c r="F811" s="1372" t="str">
        <f t="shared" si="98"/>
        <v/>
      </c>
    </row>
    <row r="812" spans="1:6" outlineLevel="1">
      <c r="A812" s="456"/>
      <c r="B812" s="457" t="s">
        <v>213</v>
      </c>
      <c r="C812" s="458" t="s">
        <v>159</v>
      </c>
      <c r="D812" s="459">
        <v>1</v>
      </c>
      <c r="E812" s="1006"/>
      <c r="F812" s="1332">
        <f>SUM(F790:F811)</f>
        <v>0</v>
      </c>
    </row>
    <row r="813" spans="1:6" outlineLevel="1">
      <c r="A813" s="344"/>
      <c r="B813" s="511"/>
      <c r="C813" s="649"/>
      <c r="D813" s="497"/>
      <c r="E813" s="1373"/>
      <c r="F813" s="1374"/>
    </row>
    <row r="814" spans="1:6" outlineLevel="1">
      <c r="A814" s="564" t="s">
        <v>492</v>
      </c>
      <c r="B814" s="361" t="s">
        <v>158</v>
      </c>
      <c r="C814" s="571"/>
      <c r="D814" s="377"/>
      <c r="E814" s="1346"/>
      <c r="F814" s="1366"/>
    </row>
    <row r="815" spans="1:6" ht="76.5" outlineLevel="1">
      <c r="A815" s="566"/>
      <c r="B815" s="21" t="s">
        <v>118</v>
      </c>
      <c r="C815" s="565"/>
      <c r="D815" s="539"/>
      <c r="E815" s="1345"/>
      <c r="F815" s="1324"/>
    </row>
    <row r="816" spans="1:6" s="56" customFormat="1" ht="20.100000000000001" customHeight="1" outlineLevel="1">
      <c r="A816" s="566"/>
      <c r="B816" s="541" t="s">
        <v>156</v>
      </c>
      <c r="C816" s="565"/>
      <c r="D816" s="539"/>
      <c r="E816" s="1345"/>
      <c r="F816" s="1324"/>
    </row>
    <row r="817" spans="1:6" s="56" customFormat="1" ht="14.25" outlineLevel="1">
      <c r="A817" s="650" t="s">
        <v>483</v>
      </c>
      <c r="B817" s="589" t="s">
        <v>820</v>
      </c>
      <c r="C817" s="651" t="s">
        <v>1063</v>
      </c>
      <c r="D817" s="652">
        <v>80</v>
      </c>
      <c r="E817" s="985"/>
      <c r="F817" s="1327" t="str">
        <f t="shared" ref="F817:F820" si="99">IF(N(E817),ROUND(E817*D817,2),"")</f>
        <v/>
      </c>
    </row>
    <row r="818" spans="1:6" s="56" customFormat="1" ht="14.25" outlineLevel="1">
      <c r="A818" s="650" t="s">
        <v>484</v>
      </c>
      <c r="B818" s="589" t="s">
        <v>822</v>
      </c>
      <c r="C818" s="651" t="s">
        <v>1063</v>
      </c>
      <c r="D818" s="652">
        <v>95</v>
      </c>
      <c r="E818" s="985"/>
      <c r="F818" s="1327" t="str">
        <f t="shared" si="99"/>
        <v/>
      </c>
    </row>
    <row r="819" spans="1:6" s="56" customFormat="1" ht="14.25" outlineLevel="1">
      <c r="A819" s="650" t="s">
        <v>484</v>
      </c>
      <c r="B819" s="589" t="s">
        <v>2033</v>
      </c>
      <c r="C819" s="651" t="s">
        <v>1063</v>
      </c>
      <c r="D819" s="652">
        <v>15</v>
      </c>
      <c r="E819" s="985"/>
      <c r="F819" s="1327" t="str">
        <f t="shared" si="99"/>
        <v/>
      </c>
    </row>
    <row r="820" spans="1:6" ht="14.25" outlineLevel="1">
      <c r="A820" s="650" t="s">
        <v>484</v>
      </c>
      <c r="B820" s="589" t="s">
        <v>2034</v>
      </c>
      <c r="C820" s="651" t="s">
        <v>1063</v>
      </c>
      <c r="D820" s="652">
        <v>15</v>
      </c>
      <c r="E820" s="985"/>
      <c r="F820" s="1327" t="str">
        <f t="shared" si="99"/>
        <v/>
      </c>
    </row>
    <row r="821" spans="1:6" outlineLevel="1">
      <c r="A821" s="566"/>
      <c r="B821" s="22"/>
      <c r="C821" s="538"/>
      <c r="D821" s="539"/>
      <c r="E821" s="1301"/>
      <c r="F821" s="1375"/>
    </row>
    <row r="822" spans="1:6" outlineLevel="1">
      <c r="A822" s="533" t="s">
        <v>493</v>
      </c>
      <c r="B822" s="534" t="s">
        <v>1083</v>
      </c>
      <c r="C822" s="535"/>
      <c r="D822" s="536"/>
      <c r="E822" s="1333"/>
      <c r="F822" s="1333"/>
    </row>
    <row r="823" spans="1:6" ht="38.25" outlineLevel="1">
      <c r="A823" s="500"/>
      <c r="B823" s="1127" t="s">
        <v>1084</v>
      </c>
      <c r="C823" s="538"/>
      <c r="D823" s="539"/>
      <c r="E823" s="1301"/>
      <c r="F823" s="1301"/>
    </row>
    <row r="824" spans="1:6" s="56" customFormat="1" ht="20.100000000000001" customHeight="1" outlineLevel="1">
      <c r="A824" s="540"/>
      <c r="B824" s="541" t="s">
        <v>1291</v>
      </c>
      <c r="C824" s="542"/>
      <c r="D824" s="543"/>
      <c r="E824" s="1335"/>
      <c r="F824" s="1335"/>
    </row>
    <row r="825" spans="1:6" s="56" customFormat="1" outlineLevel="1">
      <c r="A825" s="560" t="s">
        <v>498</v>
      </c>
      <c r="B825" s="589" t="s">
        <v>1085</v>
      </c>
      <c r="C825" s="562" t="s">
        <v>491</v>
      </c>
      <c r="D825" s="563">
        <v>1</v>
      </c>
      <c r="E825" s="984"/>
      <c r="F825" s="1327" t="str">
        <f t="shared" ref="F825:F826" si="100">IF(N(E825),ROUND(E825*D825,2),"")</f>
        <v/>
      </c>
    </row>
    <row r="826" spans="1:6" outlineLevel="1">
      <c r="A826" s="560" t="s">
        <v>499</v>
      </c>
      <c r="B826" s="589" t="s">
        <v>1086</v>
      </c>
      <c r="C826" s="562" t="s">
        <v>491</v>
      </c>
      <c r="D826" s="563">
        <v>1</v>
      </c>
      <c r="E826" s="984"/>
      <c r="F826" s="1327" t="str">
        <f t="shared" si="100"/>
        <v/>
      </c>
    </row>
    <row r="827" spans="1:6" outlineLevel="1">
      <c r="A827" s="585"/>
      <c r="B827" s="586"/>
      <c r="C827" s="587"/>
      <c r="D827" s="588"/>
      <c r="E827" s="1345"/>
      <c r="F827" s="1327"/>
    </row>
    <row r="828" spans="1:6" outlineLevel="1">
      <c r="A828" s="533" t="s">
        <v>901</v>
      </c>
      <c r="B828" s="534" t="s">
        <v>207</v>
      </c>
      <c r="C828" s="535"/>
      <c r="D828" s="536"/>
      <c r="E828" s="1344"/>
      <c r="F828" s="1319"/>
    </row>
    <row r="829" spans="1:6" ht="38.25" outlineLevel="1">
      <c r="A829" s="500"/>
      <c r="B829" s="537" t="s">
        <v>2035</v>
      </c>
      <c r="C829" s="538"/>
      <c r="D829" s="539"/>
      <c r="E829" s="1345"/>
      <c r="F829" s="1369"/>
    </row>
    <row r="830" spans="1:6" s="56" customFormat="1" ht="20.100000000000001" customHeight="1" outlineLevel="1">
      <c r="A830" s="540"/>
      <c r="B830" s="541" t="s">
        <v>208</v>
      </c>
      <c r="C830" s="542"/>
      <c r="D830" s="543"/>
      <c r="E830" s="1325"/>
      <c r="F830" s="1376"/>
    </row>
    <row r="831" spans="1:6" s="56" customFormat="1" outlineLevel="1">
      <c r="A831" s="560" t="s">
        <v>500</v>
      </c>
      <c r="B831" s="589" t="s">
        <v>826</v>
      </c>
      <c r="C831" s="562" t="s">
        <v>491</v>
      </c>
      <c r="D831" s="563">
        <v>2</v>
      </c>
      <c r="E831" s="242"/>
      <c r="F831" s="1327" t="str">
        <f t="shared" ref="F831:F833" si="101">IF(N(E831),ROUND(E831*D831,2),"")</f>
        <v/>
      </c>
    </row>
    <row r="832" spans="1:6" s="56" customFormat="1" outlineLevel="1">
      <c r="A832" s="560" t="s">
        <v>583</v>
      </c>
      <c r="B832" s="589" t="s">
        <v>2036</v>
      </c>
      <c r="C832" s="562" t="s">
        <v>491</v>
      </c>
      <c r="D832" s="563">
        <v>1</v>
      </c>
      <c r="E832" s="242"/>
      <c r="F832" s="1327" t="str">
        <f t="shared" si="101"/>
        <v/>
      </c>
    </row>
    <row r="833" spans="1:6" outlineLevel="1">
      <c r="A833" s="560" t="s">
        <v>584</v>
      </c>
      <c r="B833" s="589" t="s">
        <v>2037</v>
      </c>
      <c r="C833" s="562" t="s">
        <v>491</v>
      </c>
      <c r="D833" s="563">
        <v>1</v>
      </c>
      <c r="E833" s="242"/>
      <c r="F833" s="1327" t="str">
        <f t="shared" si="101"/>
        <v/>
      </c>
    </row>
    <row r="834" spans="1:6" outlineLevel="1">
      <c r="A834" s="566"/>
      <c r="B834" s="21"/>
      <c r="C834" s="538"/>
      <c r="D834" s="539"/>
      <c r="E834" s="1345"/>
      <c r="F834" s="1377"/>
    </row>
    <row r="835" spans="1:6" outlineLevel="1">
      <c r="A835" s="533" t="s">
        <v>588</v>
      </c>
      <c r="B835" s="534" t="s">
        <v>1281</v>
      </c>
      <c r="C835" s="535"/>
      <c r="D835" s="536"/>
      <c r="E835" s="1344"/>
      <c r="F835" s="1322"/>
    </row>
    <row r="836" spans="1:6" ht="25.5" outlineLevel="1">
      <c r="A836" s="500"/>
      <c r="B836" s="537" t="s">
        <v>399</v>
      </c>
      <c r="C836" s="538"/>
      <c r="D836" s="539"/>
      <c r="E836" s="1345"/>
      <c r="F836" s="1324"/>
    </row>
    <row r="837" spans="1:6" s="56" customFormat="1" ht="20.100000000000001" customHeight="1" outlineLevel="1">
      <c r="A837" s="540"/>
      <c r="B837" s="541" t="s">
        <v>161</v>
      </c>
      <c r="C837" s="542"/>
      <c r="D837" s="543"/>
      <c r="E837" s="1325"/>
      <c r="F837" s="1326"/>
    </row>
    <row r="838" spans="1:6" s="56" customFormat="1" outlineLevel="1">
      <c r="A838" s="560" t="s">
        <v>501</v>
      </c>
      <c r="B838" s="589" t="s">
        <v>1079</v>
      </c>
      <c r="C838" s="562" t="s">
        <v>1063</v>
      </c>
      <c r="D838" s="563">
        <v>3</v>
      </c>
      <c r="E838" s="984"/>
      <c r="F838" s="1327" t="str">
        <f t="shared" ref="F838:F842" si="102">IF(N(E838),ROUND(E838*D838,2),"")</f>
        <v/>
      </c>
    </row>
    <row r="839" spans="1:6" s="56" customFormat="1" outlineLevel="1">
      <c r="A839" s="560" t="s">
        <v>502</v>
      </c>
      <c r="B839" s="589" t="s">
        <v>1081</v>
      </c>
      <c r="C839" s="562" t="s">
        <v>1063</v>
      </c>
      <c r="D839" s="563">
        <v>40</v>
      </c>
      <c r="E839" s="984"/>
      <c r="F839" s="1327" t="str">
        <f t="shared" si="102"/>
        <v/>
      </c>
    </row>
    <row r="840" spans="1:6" outlineLevel="1">
      <c r="A840" s="560" t="s">
        <v>590</v>
      </c>
      <c r="B840" s="589" t="s">
        <v>1082</v>
      </c>
      <c r="C840" s="562" t="s">
        <v>1063</v>
      </c>
      <c r="D840" s="563">
        <v>60</v>
      </c>
      <c r="E840" s="984"/>
      <c r="F840" s="1327" t="str">
        <f t="shared" si="102"/>
        <v/>
      </c>
    </row>
    <row r="841" spans="1:6" outlineLevel="1">
      <c r="A841" s="269"/>
      <c r="B841" s="5"/>
      <c r="C841" s="590"/>
      <c r="D841" s="591"/>
      <c r="E841" s="1354"/>
      <c r="F841" s="1163"/>
    </row>
    <row r="842" spans="1:6" ht="204" outlineLevel="1">
      <c r="A842" s="252" t="s">
        <v>494</v>
      </c>
      <c r="B842" s="1123" t="s">
        <v>2038</v>
      </c>
      <c r="C842" s="708" t="s">
        <v>491</v>
      </c>
      <c r="D842" s="681">
        <v>8</v>
      </c>
      <c r="E842" s="1125"/>
      <c r="F842" s="1319" t="str">
        <f t="shared" si="102"/>
        <v/>
      </c>
    </row>
    <row r="843" spans="1:6" outlineLevel="1">
      <c r="A843" s="259"/>
      <c r="B843" s="26" t="s">
        <v>829</v>
      </c>
      <c r="C843" s="592"/>
      <c r="D843" s="593"/>
      <c r="E843" s="1357"/>
      <c r="F843" s="1006"/>
    </row>
    <row r="844" spans="1:6" outlineLevel="1">
      <c r="A844" s="262"/>
      <c r="B844" s="26"/>
      <c r="C844" s="590"/>
      <c r="D844" s="591"/>
      <c r="E844" s="1358"/>
      <c r="F844" s="1005"/>
    </row>
    <row r="845" spans="1:6" ht="140.25" outlineLevel="1">
      <c r="A845" s="252" t="s">
        <v>897</v>
      </c>
      <c r="B845" s="1123" t="s">
        <v>2039</v>
      </c>
      <c r="C845" s="708" t="s">
        <v>491</v>
      </c>
      <c r="D845" s="681">
        <v>6</v>
      </c>
      <c r="E845" s="1125"/>
      <c r="F845" s="1319" t="str">
        <f t="shared" ref="F845" si="103">IF(N(E845),ROUND(E845*D845,2),"")</f>
        <v/>
      </c>
    </row>
    <row r="846" spans="1:6" outlineLevel="1">
      <c r="A846" s="259"/>
      <c r="B846" s="26" t="s">
        <v>829</v>
      </c>
      <c r="C846" s="592"/>
      <c r="D846" s="593"/>
      <c r="E846" s="1357"/>
      <c r="F846" s="1006"/>
    </row>
    <row r="847" spans="1:6" outlineLevel="1">
      <c r="A847" s="269"/>
      <c r="B847" s="5"/>
      <c r="C847" s="590"/>
      <c r="D847" s="591"/>
      <c r="E847" s="1354"/>
      <c r="F847" s="1163"/>
    </row>
    <row r="848" spans="1:6" outlineLevel="1">
      <c r="A848" s="364"/>
      <c r="B848" s="318" t="s">
        <v>1842</v>
      </c>
      <c r="C848" s="590"/>
      <c r="D848" s="591"/>
      <c r="E848" s="1358"/>
      <c r="F848" s="1184"/>
    </row>
    <row r="849" spans="1:6" outlineLevel="1">
      <c r="A849" s="262"/>
      <c r="B849" s="5"/>
      <c r="C849" s="590"/>
      <c r="D849" s="591"/>
      <c r="E849" s="1358"/>
      <c r="F849" s="1184"/>
    </row>
    <row r="850" spans="1:6" ht="63.75" outlineLevel="1">
      <c r="A850" s="262" t="s">
        <v>898</v>
      </c>
      <c r="B850" s="599" t="s">
        <v>2298</v>
      </c>
      <c r="C850" s="653" t="s">
        <v>491</v>
      </c>
      <c r="D850" s="601">
        <v>2</v>
      </c>
      <c r="E850" s="989"/>
      <c r="F850" s="1327" t="str">
        <f t="shared" ref="F850" si="104">IF(N(E850),ROUND(E850*D850,2),"")</f>
        <v/>
      </c>
    </row>
    <row r="851" spans="1:6" outlineLevel="1">
      <c r="A851" s="262"/>
      <c r="B851" s="5" t="s">
        <v>121</v>
      </c>
      <c r="C851" s="600"/>
      <c r="D851" s="601"/>
      <c r="E851" s="1360"/>
      <c r="F851" s="1347"/>
    </row>
    <row r="852" spans="1:6" outlineLevel="1">
      <c r="A852" s="262"/>
      <c r="B852" s="599"/>
      <c r="C852" s="600"/>
      <c r="D852" s="601"/>
      <c r="E852" s="1360"/>
      <c r="F852" s="1184"/>
    </row>
    <row r="853" spans="1:6" outlineLevel="1">
      <c r="A853" s="631" t="s">
        <v>899</v>
      </c>
      <c r="B853" s="22" t="s">
        <v>421</v>
      </c>
      <c r="C853" s="579" t="s">
        <v>491</v>
      </c>
      <c r="D853" s="580">
        <v>5</v>
      </c>
      <c r="E853" s="985"/>
      <c r="F853" s="1327" t="str">
        <f t="shared" ref="F853" si="105">IF(N(E853),ROUND(E853*D853,2),"")</f>
        <v/>
      </c>
    </row>
    <row r="854" spans="1:6" ht="25.5" outlineLevel="1">
      <c r="A854" s="500"/>
      <c r="B854" s="21" t="s">
        <v>422</v>
      </c>
      <c r="C854" s="538"/>
      <c r="D854" s="539"/>
      <c r="E854" s="1301"/>
      <c r="F854" s="1301"/>
    </row>
    <row r="855" spans="1:6" outlineLevel="1">
      <c r="A855" s="540"/>
      <c r="B855" s="541" t="s">
        <v>1294</v>
      </c>
      <c r="C855" s="542"/>
      <c r="D855" s="543"/>
      <c r="E855" s="1335"/>
      <c r="F855" s="1335"/>
    </row>
    <row r="856" spans="1:6" outlineLevel="1">
      <c r="A856" s="500"/>
      <c r="B856" s="21"/>
      <c r="C856" s="538"/>
      <c r="D856" s="539"/>
      <c r="E856" s="1301"/>
      <c r="F856" s="1301"/>
    </row>
    <row r="857" spans="1:6" outlineLevel="1">
      <c r="A857" s="533" t="s">
        <v>909</v>
      </c>
      <c r="B857" s="534" t="s">
        <v>1093</v>
      </c>
      <c r="C857" s="535"/>
      <c r="D857" s="536"/>
      <c r="E857" s="1333"/>
      <c r="F857" s="1333"/>
    </row>
    <row r="858" spans="1:6" ht="38.25" outlineLevel="1">
      <c r="A858" s="500"/>
      <c r="B858" s="537" t="s">
        <v>1094</v>
      </c>
      <c r="C858" s="538"/>
      <c r="D858" s="539"/>
      <c r="E858" s="1301"/>
      <c r="F858" s="1301"/>
    </row>
    <row r="859" spans="1:6" s="56" customFormat="1" ht="20.100000000000001" customHeight="1" outlineLevel="1">
      <c r="A859" s="540"/>
      <c r="B859" s="541" t="s">
        <v>1316</v>
      </c>
      <c r="C859" s="542"/>
      <c r="D859" s="543"/>
      <c r="E859" s="1335"/>
      <c r="F859" s="1335"/>
    </row>
    <row r="860" spans="1:6" s="115" customFormat="1" outlineLevel="1">
      <c r="A860" s="560" t="s">
        <v>911</v>
      </c>
      <c r="B860" s="589" t="s">
        <v>2040</v>
      </c>
      <c r="C860" s="562" t="s">
        <v>491</v>
      </c>
      <c r="D860" s="563">
        <v>1</v>
      </c>
      <c r="E860" s="984"/>
      <c r="F860" s="1327" t="str">
        <f t="shared" ref="F860:F862" si="106">IF(N(E860),ROUND(E860*D860,2),"")</f>
        <v/>
      </c>
    </row>
    <row r="861" spans="1:6" s="115" customFormat="1" outlineLevel="1">
      <c r="A861" s="560" t="s">
        <v>1072</v>
      </c>
      <c r="B861" s="589" t="s">
        <v>2041</v>
      </c>
      <c r="C861" s="562" t="s">
        <v>491</v>
      </c>
      <c r="D861" s="563">
        <v>1</v>
      </c>
      <c r="E861" s="984"/>
      <c r="F861" s="1327" t="str">
        <f t="shared" si="106"/>
        <v/>
      </c>
    </row>
    <row r="862" spans="1:6" s="42" customFormat="1" outlineLevel="1">
      <c r="A862" s="560" t="s">
        <v>163</v>
      </c>
      <c r="B862" s="654" t="s">
        <v>2042</v>
      </c>
      <c r="C862" s="562" t="s">
        <v>491</v>
      </c>
      <c r="D862" s="563">
        <v>1</v>
      </c>
      <c r="E862" s="984"/>
      <c r="F862" s="1327" t="str">
        <f t="shared" si="106"/>
        <v/>
      </c>
    </row>
    <row r="863" spans="1:6" s="42" customFormat="1" outlineLevel="1">
      <c r="A863" s="548"/>
      <c r="B863" s="655"/>
      <c r="C863" s="550"/>
      <c r="D863" s="551"/>
      <c r="E863" s="1328"/>
      <c r="F863" s="1347"/>
    </row>
    <row r="864" spans="1:6" s="42" customFormat="1" outlineLevel="1">
      <c r="A864" s="533" t="s">
        <v>916</v>
      </c>
      <c r="B864" s="24" t="s">
        <v>621</v>
      </c>
      <c r="C864" s="395"/>
      <c r="D864" s="377"/>
      <c r="E864" s="1341"/>
      <c r="F864" s="1341"/>
    </row>
    <row r="865" spans="1:6" s="42" customFormat="1" ht="38.25" outlineLevel="1">
      <c r="A865" s="500"/>
      <c r="B865" s="15" t="s">
        <v>2005</v>
      </c>
      <c r="C865" s="538"/>
      <c r="D865" s="539"/>
      <c r="E865" s="1301"/>
      <c r="F865" s="1301"/>
    </row>
    <row r="866" spans="1:6" s="42" customFormat="1" outlineLevel="1">
      <c r="A866" s="540"/>
      <c r="B866" s="541" t="s">
        <v>623</v>
      </c>
      <c r="C866" s="542"/>
      <c r="D866" s="543"/>
      <c r="E866" s="1335"/>
      <c r="F866" s="1335"/>
    </row>
    <row r="867" spans="1:6" s="42" customFormat="1" outlineLevel="1">
      <c r="A867" s="544" t="s">
        <v>917</v>
      </c>
      <c r="B867" s="635" t="s">
        <v>624</v>
      </c>
      <c r="C867" s="546" t="s">
        <v>1063</v>
      </c>
      <c r="D867" s="547">
        <v>10</v>
      </c>
      <c r="E867" s="984"/>
      <c r="F867" s="1327" t="str">
        <f t="shared" ref="F867" si="107">IF(N(E867),ROUND(E867*D867,2),"")</f>
        <v/>
      </c>
    </row>
    <row r="868" spans="1:6" s="42" customFormat="1" outlineLevel="1">
      <c r="A868" s="544"/>
      <c r="B868" s="635"/>
      <c r="C868" s="546"/>
      <c r="D868" s="547"/>
      <c r="E868" s="1378"/>
      <c r="F868" s="1347"/>
    </row>
    <row r="869" spans="1:6" s="42" customFormat="1" outlineLevel="1">
      <c r="A869" s="631" t="s">
        <v>987</v>
      </c>
      <c r="B869" s="22" t="s">
        <v>412</v>
      </c>
      <c r="C869" s="656" t="s">
        <v>491</v>
      </c>
      <c r="D869" s="580">
        <v>1</v>
      </c>
      <c r="E869" s="990"/>
      <c r="F869" s="1327" t="str">
        <f t="shared" ref="F869" si="108">IF(N(E869),ROUND(E869*D869,2),"")</f>
        <v/>
      </c>
    </row>
    <row r="870" spans="1:6" s="42" customFormat="1" ht="25.5" outlineLevel="1">
      <c r="A870" s="500"/>
      <c r="B870" s="642" t="s">
        <v>2043</v>
      </c>
      <c r="C870" s="657"/>
      <c r="D870" s="539"/>
      <c r="E870" s="1379"/>
      <c r="F870" s="1336"/>
    </row>
    <row r="871" spans="1:6" s="42" customFormat="1" outlineLevel="1">
      <c r="A871" s="540"/>
      <c r="B871" s="541" t="s">
        <v>1294</v>
      </c>
      <c r="C871" s="658"/>
      <c r="D871" s="543"/>
      <c r="E871" s="1380"/>
      <c r="F871" s="1329"/>
    </row>
    <row r="872" spans="1:6" s="42" customFormat="1" outlineLevel="1">
      <c r="A872" s="500"/>
      <c r="B872" s="21"/>
      <c r="C872" s="657"/>
      <c r="D872" s="539"/>
      <c r="E872" s="1379"/>
      <c r="F872" s="1347"/>
    </row>
    <row r="873" spans="1:6" s="42" customFormat="1" outlineLevel="1">
      <c r="A873" s="533" t="s">
        <v>990</v>
      </c>
      <c r="B873" s="361" t="s">
        <v>423</v>
      </c>
      <c r="C873" s="659" t="s">
        <v>491</v>
      </c>
      <c r="D873" s="377">
        <v>5</v>
      </c>
      <c r="E873" s="991"/>
      <c r="F873" s="1319" t="str">
        <f t="shared" ref="F873" si="109">IF(N(E873),ROUND(E873*D873,2),"")</f>
        <v/>
      </c>
    </row>
    <row r="874" spans="1:6" s="42" customFormat="1" ht="38.25" outlineLevel="1">
      <c r="A874" s="500"/>
      <c r="B874" s="642" t="s">
        <v>2014</v>
      </c>
      <c r="C874" s="657"/>
      <c r="D874" s="539"/>
      <c r="E874" s="1379"/>
      <c r="F874" s="1301"/>
    </row>
    <row r="875" spans="1:6" s="42" customFormat="1" outlineLevel="1">
      <c r="A875" s="540"/>
      <c r="B875" s="541" t="s">
        <v>162</v>
      </c>
      <c r="C875" s="658"/>
      <c r="D875" s="543"/>
      <c r="E875" s="1380"/>
      <c r="F875" s="1335"/>
    </row>
    <row r="876" spans="1:6" s="42" customFormat="1" outlineLevel="1">
      <c r="A876" s="631"/>
      <c r="B876" s="541"/>
      <c r="C876" s="656"/>
      <c r="D876" s="580"/>
      <c r="E876" s="1381"/>
      <c r="F876" s="1339"/>
    </row>
    <row r="877" spans="1:6" s="42" customFormat="1" outlineLevel="1">
      <c r="A877" s="660" t="s">
        <v>991</v>
      </c>
      <c r="B877" s="661" t="s">
        <v>2044</v>
      </c>
      <c r="C877" s="658"/>
      <c r="D877" s="543"/>
      <c r="E877" s="1380"/>
      <c r="F877" s="1339"/>
    </row>
    <row r="878" spans="1:6" s="42" customFormat="1" outlineLevel="1">
      <c r="A878" s="500"/>
      <c r="B878" s="541"/>
      <c r="C878" s="658"/>
      <c r="D878" s="543"/>
      <c r="E878" s="1380"/>
      <c r="F878" s="1335"/>
    </row>
    <row r="879" spans="1:6" s="42" customFormat="1" ht="38.25" outlineLevel="1">
      <c r="A879" s="662" t="s">
        <v>2003</v>
      </c>
      <c r="B879" s="663" t="s">
        <v>2119</v>
      </c>
      <c r="C879" s="664" t="s">
        <v>491</v>
      </c>
      <c r="D879" s="513">
        <v>1</v>
      </c>
      <c r="E879" s="992"/>
      <c r="F879" s="1382" t="str">
        <f t="shared" ref="F879" si="110">IF(N(E879),ROUND(E879*D879,2),"")</f>
        <v/>
      </c>
    </row>
    <row r="880" spans="1:6" s="42" customFormat="1" outlineLevel="1">
      <c r="A880" s="665"/>
      <c r="B880" s="666" t="s">
        <v>2117</v>
      </c>
      <c r="C880" s="664"/>
      <c r="D880" s="513"/>
      <c r="E880" s="1383"/>
      <c r="F880" s="1383"/>
    </row>
    <row r="881" spans="1:6" s="42" customFormat="1" ht="25.5" outlineLevel="1">
      <c r="A881" s="665"/>
      <c r="B881" s="35" t="s">
        <v>2045</v>
      </c>
      <c r="C881" s="664"/>
      <c r="D881" s="513"/>
      <c r="E881" s="1383"/>
      <c r="F881" s="1383"/>
    </row>
    <row r="882" spans="1:6" s="42" customFormat="1" outlineLevel="1">
      <c r="A882" s="665"/>
      <c r="B882" s="666" t="s">
        <v>2046</v>
      </c>
      <c r="C882" s="664"/>
      <c r="D882" s="513"/>
      <c r="E882" s="1383"/>
      <c r="F882" s="1383"/>
    </row>
    <row r="883" spans="1:6" s="42" customFormat="1" outlineLevel="1">
      <c r="A883" s="665"/>
      <c r="B883" s="666" t="s">
        <v>2047</v>
      </c>
      <c r="C883" s="664"/>
      <c r="D883" s="513"/>
      <c r="E883" s="1383"/>
      <c r="F883" s="1383"/>
    </row>
    <row r="884" spans="1:6" s="42" customFormat="1" outlineLevel="1">
      <c r="A884" s="665"/>
      <c r="B884" s="666" t="s">
        <v>2048</v>
      </c>
      <c r="C884" s="664"/>
      <c r="D884" s="513"/>
      <c r="E884" s="1383"/>
      <c r="F884" s="1383"/>
    </row>
    <row r="885" spans="1:6" s="42" customFormat="1" outlineLevel="1">
      <c r="A885" s="665"/>
      <c r="B885" s="666" t="s">
        <v>2049</v>
      </c>
      <c r="C885" s="664"/>
      <c r="D885" s="513"/>
      <c r="E885" s="1383"/>
      <c r="F885" s="1383"/>
    </row>
    <row r="886" spans="1:6" s="42" customFormat="1" outlineLevel="1">
      <c r="A886" s="665"/>
      <c r="B886" s="666" t="s">
        <v>2050</v>
      </c>
      <c r="C886" s="664"/>
      <c r="D886" s="513"/>
      <c r="E886" s="1383"/>
      <c r="F886" s="1383"/>
    </row>
    <row r="887" spans="1:6" s="42" customFormat="1" outlineLevel="1">
      <c r="A887" s="665"/>
      <c r="B887" s="666" t="s">
        <v>2051</v>
      </c>
      <c r="C887" s="664"/>
      <c r="D887" s="513"/>
      <c r="E887" s="1383"/>
      <c r="F887" s="1383"/>
    </row>
    <row r="888" spans="1:6" s="42" customFormat="1" outlineLevel="1">
      <c r="A888" s="665"/>
      <c r="B888" s="666" t="s">
        <v>2052</v>
      </c>
      <c r="C888" s="664"/>
      <c r="D888" s="513"/>
      <c r="E888" s="1383"/>
      <c r="F888" s="1383"/>
    </row>
    <row r="889" spans="1:6" s="42" customFormat="1" outlineLevel="1">
      <c r="A889" s="665"/>
      <c r="B889" s="666" t="s">
        <v>2053</v>
      </c>
      <c r="C889" s="664"/>
      <c r="D889" s="513"/>
      <c r="E889" s="1383"/>
      <c r="F889" s="1383"/>
    </row>
    <row r="890" spans="1:6" s="42" customFormat="1" outlineLevel="1">
      <c r="A890" s="667"/>
      <c r="B890" s="668"/>
      <c r="C890" s="669"/>
      <c r="D890" s="450"/>
      <c r="E890" s="1384"/>
      <c r="F890" s="1384"/>
    </row>
    <row r="891" spans="1:6" s="42" customFormat="1" ht="38.25" outlineLevel="1">
      <c r="A891" s="670" t="s">
        <v>1750</v>
      </c>
      <c r="B891" s="666" t="s">
        <v>2001</v>
      </c>
      <c r="C891" s="664" t="s">
        <v>491</v>
      </c>
      <c r="D891" s="513">
        <v>1</v>
      </c>
      <c r="E891" s="1112"/>
      <c r="F891" s="1382" t="str">
        <f t="shared" ref="F891" si="111">IF(N(E891),ROUND(E891*D891,2),"")</f>
        <v/>
      </c>
    </row>
    <row r="892" spans="1:6" s="42" customFormat="1" outlineLevel="1">
      <c r="A892" s="671"/>
      <c r="B892" s="672" t="s">
        <v>2117</v>
      </c>
      <c r="C892" s="673"/>
      <c r="D892" s="674"/>
      <c r="E892" s="1383"/>
      <c r="F892" s="1383"/>
    </row>
    <row r="893" spans="1:6" s="42" customFormat="1" outlineLevel="1">
      <c r="A893" s="675"/>
      <c r="B893" s="676" t="s">
        <v>2054</v>
      </c>
      <c r="C893" s="673"/>
      <c r="D893" s="674"/>
      <c r="E893" s="1383"/>
      <c r="F893" s="1383"/>
    </row>
    <row r="894" spans="1:6" s="42" customFormat="1" ht="25.5" outlineLevel="1">
      <c r="A894" s="671"/>
      <c r="B894" s="677" t="s">
        <v>2118</v>
      </c>
      <c r="C894" s="673"/>
      <c r="D894" s="674"/>
      <c r="E894" s="1383"/>
      <c r="F894" s="1383"/>
    </row>
    <row r="895" spans="1:6" s="42" customFormat="1" outlineLevel="1">
      <c r="A895" s="671"/>
      <c r="B895" s="676" t="s">
        <v>2055</v>
      </c>
      <c r="C895" s="673"/>
      <c r="D895" s="674"/>
      <c r="E895" s="1383"/>
      <c r="F895" s="1383"/>
    </row>
    <row r="896" spans="1:6" s="42" customFormat="1" outlineLevel="1">
      <c r="A896" s="671"/>
      <c r="B896" s="676" t="s">
        <v>2056</v>
      </c>
      <c r="C896" s="673"/>
      <c r="D896" s="674"/>
      <c r="E896" s="1383"/>
      <c r="F896" s="1383"/>
    </row>
    <row r="897" spans="1:6" s="42" customFormat="1" outlineLevel="1">
      <c r="A897" s="675"/>
      <c r="B897" s="676" t="s">
        <v>2057</v>
      </c>
      <c r="C897" s="673"/>
      <c r="D897" s="674"/>
      <c r="E897" s="1383"/>
      <c r="F897" s="1383"/>
    </row>
    <row r="898" spans="1:6" s="42" customFormat="1" outlineLevel="1">
      <c r="A898" s="675"/>
      <c r="B898" s="676" t="s">
        <v>2058</v>
      </c>
      <c r="C898" s="673"/>
      <c r="D898" s="674"/>
      <c r="E898" s="1383"/>
      <c r="F898" s="1383"/>
    </row>
    <row r="899" spans="1:6" s="42" customFormat="1" outlineLevel="1">
      <c r="A899" s="675"/>
      <c r="B899" s="676" t="s">
        <v>2059</v>
      </c>
      <c r="C899" s="673"/>
      <c r="D899" s="674"/>
      <c r="E899" s="1383"/>
      <c r="F899" s="1383"/>
    </row>
    <row r="900" spans="1:6" s="42" customFormat="1" outlineLevel="1">
      <c r="A900" s="675"/>
      <c r="B900" s="676" t="s">
        <v>2060</v>
      </c>
      <c r="C900" s="673"/>
      <c r="D900" s="674"/>
      <c r="E900" s="1383"/>
      <c r="F900" s="1383"/>
    </row>
    <row r="901" spans="1:6" s="42" customFormat="1" outlineLevel="1">
      <c r="A901" s="678"/>
      <c r="B901" s="679"/>
      <c r="C901" s="680"/>
      <c r="D901" s="575"/>
      <c r="E901" s="1385"/>
      <c r="F901" s="1385"/>
    </row>
    <row r="902" spans="1:6" s="42" customFormat="1" ht="38.25" outlineLevel="1">
      <c r="A902" s="662" t="s">
        <v>1843</v>
      </c>
      <c r="B902" s="35" t="s">
        <v>1999</v>
      </c>
      <c r="C902" s="670" t="s">
        <v>491</v>
      </c>
      <c r="D902" s="681">
        <v>1</v>
      </c>
      <c r="E902" s="1112"/>
      <c r="F902" s="1382" t="str">
        <f t="shared" ref="F902" si="112">IF(N(E902),ROUND(E902*D902,2),"")</f>
        <v/>
      </c>
    </row>
    <row r="903" spans="1:6" s="42" customFormat="1" ht="25.5" outlineLevel="1">
      <c r="A903" s="682"/>
      <c r="B903" s="35" t="s">
        <v>2000</v>
      </c>
      <c r="C903" s="664"/>
      <c r="D903" s="513"/>
      <c r="E903" s="1383"/>
      <c r="F903" s="1383"/>
    </row>
    <row r="904" spans="1:6" s="42" customFormat="1" outlineLevel="1">
      <c r="A904" s="675"/>
      <c r="B904" s="683" t="s">
        <v>2061</v>
      </c>
      <c r="C904" s="673"/>
      <c r="D904" s="674"/>
      <c r="E904" s="1383"/>
      <c r="F904" s="1383"/>
    </row>
    <row r="905" spans="1:6" s="42" customFormat="1" outlineLevel="1">
      <c r="A905" s="675"/>
      <c r="B905" s="683" t="s">
        <v>2062</v>
      </c>
      <c r="C905" s="673"/>
      <c r="D905" s="674"/>
      <c r="E905" s="1294"/>
      <c r="F905" s="1383"/>
    </row>
    <row r="906" spans="1:6" s="42" customFormat="1" outlineLevel="1">
      <c r="A906" s="675"/>
      <c r="B906" s="683" t="s">
        <v>2063</v>
      </c>
      <c r="C906" s="673"/>
      <c r="D906" s="674"/>
      <c r="E906" s="1294"/>
      <c r="F906" s="1383"/>
    </row>
    <row r="907" spans="1:6" s="42" customFormat="1" outlineLevel="1">
      <c r="A907" s="684"/>
      <c r="B907" s="685"/>
      <c r="C907" s="686"/>
      <c r="D907" s="687"/>
      <c r="E907" s="1386"/>
      <c r="F907" s="1384"/>
    </row>
    <row r="908" spans="1:6" s="42" customFormat="1" ht="38.25" outlineLevel="1">
      <c r="A908" s="662" t="s">
        <v>1844</v>
      </c>
      <c r="B908" s="298" t="s">
        <v>2120</v>
      </c>
      <c r="C908" s="688" t="s">
        <v>491</v>
      </c>
      <c r="D908" s="689">
        <v>1</v>
      </c>
      <c r="E908" s="994"/>
      <c r="F908" s="1382" t="str">
        <f t="shared" ref="F908" si="113">IF(N(E908),ROUND(E908*D908,2),"")</f>
        <v/>
      </c>
    </row>
    <row r="909" spans="1:6" s="42" customFormat="1" outlineLevel="1">
      <c r="A909" s="682"/>
      <c r="B909" s="35" t="s">
        <v>2064</v>
      </c>
      <c r="C909" s="664"/>
      <c r="D909" s="513"/>
      <c r="E909" s="1294"/>
      <c r="F909" s="1383"/>
    </row>
    <row r="910" spans="1:6" s="42" customFormat="1" outlineLevel="1">
      <c r="A910" s="682"/>
      <c r="B910" s="35" t="s">
        <v>2065</v>
      </c>
      <c r="C910" s="664"/>
      <c r="D910" s="513"/>
      <c r="E910" s="1294"/>
      <c r="F910" s="1383"/>
    </row>
    <row r="911" spans="1:6" s="42" customFormat="1" ht="25.5" outlineLevel="1">
      <c r="A911" s="682"/>
      <c r="B911" s="35" t="s">
        <v>2066</v>
      </c>
      <c r="C911" s="664"/>
      <c r="D911" s="513"/>
      <c r="E911" s="1294"/>
      <c r="F911" s="1383"/>
    </row>
    <row r="912" spans="1:6" s="42" customFormat="1" outlineLevel="1">
      <c r="A912" s="682"/>
      <c r="B912" s="35"/>
      <c r="C912" s="664"/>
      <c r="D912" s="513"/>
      <c r="E912" s="1386"/>
      <c r="F912" s="1384"/>
    </row>
    <row r="913" spans="1:9" s="42" customFormat="1" ht="25.5" outlineLevel="1">
      <c r="A913" s="690" t="s">
        <v>1845</v>
      </c>
      <c r="B913" s="520" t="s">
        <v>2121</v>
      </c>
      <c r="C913" s="691" t="s">
        <v>1063</v>
      </c>
      <c r="D913" s="452">
        <v>10</v>
      </c>
      <c r="E913" s="994"/>
      <c r="F913" s="1382" t="str">
        <f t="shared" ref="F913" si="114">IF(N(E913),ROUND(E913*D913,2),"")</f>
        <v/>
      </c>
    </row>
    <row r="914" spans="1:9" s="46" customFormat="1" outlineLevel="1">
      <c r="A914" s="675"/>
      <c r="B914" s="683"/>
      <c r="C914" s="673"/>
      <c r="D914" s="674"/>
      <c r="E914" s="1387"/>
      <c r="F914" s="1388"/>
    </row>
    <row r="915" spans="1:9" s="42" customFormat="1" ht="25.5" outlineLevel="1">
      <c r="A915" s="690" t="s">
        <v>1846</v>
      </c>
      <c r="B915" s="520" t="s">
        <v>2122</v>
      </c>
      <c r="C915" s="691" t="s">
        <v>1063</v>
      </c>
      <c r="D915" s="452">
        <v>15</v>
      </c>
      <c r="E915" s="993"/>
      <c r="F915" s="1388" t="str">
        <f t="shared" ref="F915" si="115">IF(N(E915),ROUND(E915*D915,2),"")</f>
        <v/>
      </c>
    </row>
    <row r="916" spans="1:9" s="42" customFormat="1" outlineLevel="1">
      <c r="A916" s="692"/>
      <c r="B916" s="685"/>
      <c r="C916" s="686"/>
      <c r="D916" s="687"/>
      <c r="E916" s="1389"/>
      <c r="F916" s="1390"/>
    </row>
    <row r="917" spans="1:9" s="42" customFormat="1" ht="25.5" outlineLevel="1">
      <c r="A917" s="678" t="s">
        <v>1847</v>
      </c>
      <c r="B917" s="557" t="s">
        <v>2067</v>
      </c>
      <c r="C917" s="673" t="s">
        <v>1063</v>
      </c>
      <c r="D917" s="674">
        <v>25</v>
      </c>
      <c r="E917" s="994"/>
      <c r="F917" s="1391" t="str">
        <f t="shared" ref="F917" si="116">IF(N(E917),ROUND(E917*D917,2),"")</f>
        <v/>
      </c>
    </row>
    <row r="918" spans="1:9" s="42" customFormat="1" outlineLevel="1">
      <c r="A918" s="678"/>
      <c r="B918" s="557"/>
      <c r="C918" s="680"/>
      <c r="D918" s="575"/>
      <c r="E918" s="1392"/>
      <c r="F918" s="1392"/>
    </row>
    <row r="919" spans="1:9" s="42" customFormat="1" ht="25.5" outlineLevel="1">
      <c r="A919" s="684" t="s">
        <v>1848</v>
      </c>
      <c r="B919" s="685" t="s">
        <v>2123</v>
      </c>
      <c r="C919" s="673" t="s">
        <v>159</v>
      </c>
      <c r="D919" s="693">
        <v>1</v>
      </c>
      <c r="E919" s="994"/>
      <c r="F919" s="1390" t="str">
        <f t="shared" ref="F919" si="117">IF(N(E919),ROUND(E919*D919,2),"")</f>
        <v/>
      </c>
    </row>
    <row r="920" spans="1:9" s="42" customFormat="1" outlineLevel="1">
      <c r="A920" s="678"/>
      <c r="B920" s="557"/>
      <c r="C920" s="680"/>
      <c r="D920" s="575"/>
      <c r="E920" s="1387"/>
      <c r="F920" s="1388"/>
    </row>
    <row r="921" spans="1:9" s="42" customFormat="1" ht="25.5" outlineLevel="1">
      <c r="A921" s="684" t="s">
        <v>1849</v>
      </c>
      <c r="B921" s="685" t="s">
        <v>2069</v>
      </c>
      <c r="C921" s="673" t="s">
        <v>159</v>
      </c>
      <c r="D921" s="694">
        <v>1</v>
      </c>
      <c r="E921" s="995"/>
      <c r="F921" s="1390" t="str">
        <f t="shared" ref="F921" si="118">IF(N(E921),ROUND(E921*D921,2),"")</f>
        <v/>
      </c>
    </row>
    <row r="922" spans="1:9" s="42" customFormat="1" outlineLevel="1">
      <c r="A922" s="675"/>
      <c r="B922" s="683"/>
      <c r="C922" s="695"/>
      <c r="D922" s="575"/>
      <c r="E922" s="1392"/>
      <c r="F922" s="1392"/>
    </row>
    <row r="923" spans="1:9" s="42" customFormat="1" ht="25.5" outlineLevel="1">
      <c r="A923" s="696" t="s">
        <v>1850</v>
      </c>
      <c r="B923" s="697" t="s">
        <v>2070</v>
      </c>
      <c r="C923" s="675" t="s">
        <v>159</v>
      </c>
      <c r="D923" s="693">
        <v>1</v>
      </c>
      <c r="E923" s="994"/>
      <c r="F923" s="1391" t="str">
        <f t="shared" ref="F923" si="119">IF(N(E923),ROUND(E923*D923,2),"")</f>
        <v/>
      </c>
    </row>
    <row r="924" spans="1:9" s="42" customFormat="1" outlineLevel="1">
      <c r="A924" s="678"/>
      <c r="B924" s="698"/>
      <c r="C924" s="699"/>
      <c r="D924" s="646"/>
      <c r="E924" s="1387"/>
      <c r="F924" s="1388"/>
    </row>
    <row r="925" spans="1:9" s="42" customFormat="1" ht="25.5">
      <c r="A925" s="684" t="s">
        <v>1851</v>
      </c>
      <c r="B925" s="700" t="s">
        <v>2071</v>
      </c>
      <c r="C925" s="678" t="s">
        <v>159</v>
      </c>
      <c r="D925" s="701">
        <v>1</v>
      </c>
      <c r="E925" s="993"/>
      <c r="F925" s="1388" t="str">
        <f t="shared" ref="F925" si="120">IF(N(E925),ROUND(E925*D925,2),"")</f>
        <v/>
      </c>
      <c r="G925" s="13"/>
      <c r="H925" s="41"/>
      <c r="I925" s="41"/>
    </row>
    <row r="926" spans="1:9" s="46" customFormat="1" ht="20.100000000000001" customHeight="1" thickBot="1">
      <c r="A926" s="108"/>
      <c r="B926" s="109"/>
      <c r="C926" s="110"/>
      <c r="D926" s="111"/>
      <c r="E926" s="1212"/>
      <c r="F926" s="1227"/>
      <c r="G926" s="45"/>
      <c r="H926" s="45"/>
    </row>
    <row r="927" spans="1:9" s="87" customFormat="1" ht="13.5" thickBot="1">
      <c r="A927" s="43"/>
      <c r="B927" s="88" t="s">
        <v>2072</v>
      </c>
      <c r="C927" s="89"/>
      <c r="D927" s="89"/>
      <c r="E927" s="88"/>
      <c r="F927" s="1305">
        <f>SUM(F813:F925,F812)</f>
        <v>0</v>
      </c>
      <c r="G927" s="25"/>
      <c r="H927" s="25"/>
    </row>
    <row r="928" spans="1:9" s="46" customFormat="1" ht="13.5" thickBot="1">
      <c r="A928" s="100"/>
      <c r="B928" s="101"/>
      <c r="C928" s="159"/>
      <c r="D928" s="73"/>
      <c r="E928" s="1261"/>
      <c r="F928" s="1262"/>
      <c r="G928" s="45"/>
      <c r="H928" s="45"/>
    </row>
    <row r="929" spans="1:9" s="87" customFormat="1" ht="26.25" thickBot="1">
      <c r="A929" s="142"/>
      <c r="B929" s="143" t="s">
        <v>1993</v>
      </c>
      <c r="C929" s="144"/>
      <c r="D929" s="144"/>
      <c r="E929" s="163"/>
      <c r="F929" s="1305">
        <f>F927+F784</f>
        <v>0</v>
      </c>
      <c r="G929" s="25"/>
      <c r="H929" s="25"/>
    </row>
    <row r="930" spans="1:9" s="46" customFormat="1" ht="20.100000000000001" customHeight="1">
      <c r="A930" s="100"/>
      <c r="B930" s="101"/>
      <c r="C930" s="159"/>
      <c r="D930" s="73"/>
      <c r="E930" s="1261"/>
      <c r="F930" s="1262"/>
      <c r="G930" s="45"/>
      <c r="H930" s="45"/>
    </row>
    <row r="931" spans="1:9" s="87" customFormat="1">
      <c r="A931" s="79" t="s">
        <v>884</v>
      </c>
      <c r="B931" s="80" t="s">
        <v>437</v>
      </c>
      <c r="C931" s="81"/>
      <c r="D931" s="82"/>
      <c r="E931" s="1158"/>
      <c r="F931" s="1159"/>
      <c r="G931" s="25"/>
      <c r="H931" s="25"/>
    </row>
    <row r="932" spans="1:9" s="46" customFormat="1" ht="20.100000000000001" customHeight="1">
      <c r="A932" s="100"/>
      <c r="B932" s="101"/>
      <c r="C932" s="159"/>
      <c r="D932" s="73"/>
      <c r="E932" s="1261"/>
      <c r="F932" s="1262"/>
      <c r="G932" s="45"/>
      <c r="H932" s="45"/>
    </row>
    <row r="933" spans="1:9" s="42" customFormat="1" collapsed="1">
      <c r="A933" s="104" t="s">
        <v>28</v>
      </c>
      <c r="B933" s="105" t="s">
        <v>1056</v>
      </c>
      <c r="C933" s="160"/>
      <c r="D933" s="161"/>
      <c r="E933" s="1263"/>
      <c r="F933" s="1264"/>
      <c r="G933" s="13"/>
      <c r="H933" s="41"/>
      <c r="I933" s="41"/>
    </row>
    <row r="934" spans="1:9" s="42" customFormat="1" ht="20.100000000000001" customHeight="1" outlineLevel="1">
      <c r="A934" s="108"/>
      <c r="B934" s="109"/>
      <c r="C934" s="110"/>
      <c r="D934" s="111"/>
      <c r="E934" s="1212"/>
      <c r="F934" s="1213"/>
    </row>
    <row r="935" spans="1:9" s="42" customFormat="1" outlineLevel="1">
      <c r="A935" s="313" t="s">
        <v>490</v>
      </c>
      <c r="B935" s="253" t="s">
        <v>1057</v>
      </c>
      <c r="C935" s="254"/>
      <c r="D935" s="255"/>
      <c r="E935" s="1004"/>
      <c r="F935" s="1004"/>
    </row>
    <row r="936" spans="1:9" s="42" customFormat="1" outlineLevel="1">
      <c r="A936" s="344"/>
      <c r="B936" s="6" t="s">
        <v>971</v>
      </c>
      <c r="C936" s="315"/>
      <c r="D936" s="258"/>
      <c r="E936" s="1005"/>
      <c r="F936" s="1005"/>
    </row>
    <row r="937" spans="1:9" s="42" customFormat="1" ht="76.5" outlineLevel="1">
      <c r="A937" s="344"/>
      <c r="B937" s="6" t="s">
        <v>1720</v>
      </c>
      <c r="C937" s="315"/>
      <c r="D937" s="258"/>
      <c r="E937" s="1005"/>
      <c r="F937" s="1005"/>
    </row>
    <row r="938" spans="1:9" s="42" customFormat="1" ht="25.5" outlineLevel="1">
      <c r="A938" s="345"/>
      <c r="B938" s="26" t="s">
        <v>965</v>
      </c>
      <c r="C938" s="416"/>
      <c r="D938" s="261"/>
      <c r="E938" s="1006"/>
      <c r="F938" s="1006"/>
    </row>
    <row r="939" spans="1:9" s="249" customFormat="1" outlineLevel="1">
      <c r="A939" s="262" t="s">
        <v>487</v>
      </c>
      <c r="B939" s="5" t="s">
        <v>1012</v>
      </c>
      <c r="C939" s="263" t="s">
        <v>486</v>
      </c>
      <c r="D939" s="264">
        <v>104</v>
      </c>
      <c r="E939" s="242"/>
      <c r="F939" s="1282" t="str">
        <f t="shared" ref="F939" si="121">IF(N(E939),ROUND(E939*D939,2),"")</f>
        <v/>
      </c>
    </row>
    <row r="940" spans="1:9" s="42" customFormat="1" outlineLevel="1">
      <c r="A940" s="311"/>
      <c r="B940" s="702"/>
      <c r="C940" s="699"/>
      <c r="D940" s="646"/>
      <c r="E940" s="1005"/>
      <c r="F940" s="1281"/>
    </row>
    <row r="941" spans="1:9" s="42" customFormat="1" outlineLevel="1">
      <c r="A941" s="313" t="s">
        <v>492</v>
      </c>
      <c r="B941" s="253" t="s">
        <v>1060</v>
      </c>
      <c r="C941" s="417"/>
      <c r="D941" s="255"/>
      <c r="E941" s="1004"/>
      <c r="F941" s="1281"/>
    </row>
    <row r="942" spans="1:9" s="42" customFormat="1" outlineLevel="1">
      <c r="A942" s="345"/>
      <c r="B942" s="26" t="s">
        <v>973</v>
      </c>
      <c r="C942" s="416"/>
      <c r="D942" s="261"/>
      <c r="E942" s="1006"/>
      <c r="F942" s="1313"/>
    </row>
    <row r="943" spans="1:9" s="42" customFormat="1" ht="20.100000000000001" customHeight="1" outlineLevel="1">
      <c r="A943" s="313" t="s">
        <v>483</v>
      </c>
      <c r="B943" s="253" t="s">
        <v>1015</v>
      </c>
      <c r="C943" s="254" t="s">
        <v>486</v>
      </c>
      <c r="D943" s="255">
        <v>12</v>
      </c>
      <c r="E943" s="239"/>
      <c r="F943" s="1281" t="str">
        <f t="shared" ref="F943" si="122">IF(N(E943),ROUND(E943*D943,2),"")</f>
        <v/>
      </c>
    </row>
    <row r="944" spans="1:9" s="42" customFormat="1" outlineLevel="1">
      <c r="A944" s="344"/>
      <c r="B944" s="6" t="s">
        <v>1013</v>
      </c>
      <c r="C944" s="315"/>
      <c r="D944" s="258"/>
      <c r="E944" s="1005"/>
      <c r="F944" s="1314"/>
    </row>
    <row r="945" spans="1:6" s="42" customFormat="1" ht="25.5" outlineLevel="1">
      <c r="A945" s="314"/>
      <c r="B945" s="6" t="s">
        <v>1014</v>
      </c>
      <c r="C945" s="315"/>
      <c r="D945" s="258"/>
      <c r="E945" s="1005"/>
      <c r="F945" s="1314"/>
    </row>
    <row r="946" spans="1:6" s="42" customFormat="1" outlineLevel="1">
      <c r="A946" s="316"/>
      <c r="B946" s="26" t="s">
        <v>976</v>
      </c>
      <c r="C946" s="260"/>
      <c r="D946" s="261"/>
      <c r="E946" s="1006"/>
      <c r="F946" s="1393"/>
    </row>
    <row r="947" spans="1:6" s="42" customFormat="1" ht="20.100000000000001" customHeight="1" outlineLevel="1">
      <c r="A947" s="313" t="s">
        <v>484</v>
      </c>
      <c r="B947" s="253" t="s">
        <v>149</v>
      </c>
      <c r="C947" s="254" t="s">
        <v>486</v>
      </c>
      <c r="D947" s="255">
        <v>2</v>
      </c>
      <c r="E947" s="239"/>
      <c r="F947" s="1281" t="str">
        <f t="shared" ref="F947" si="123">IF(N(E947),ROUND(E947*D947,2),"")</f>
        <v/>
      </c>
    </row>
    <row r="948" spans="1:6" s="42" customFormat="1" outlineLevel="1">
      <c r="A948" s="344"/>
      <c r="B948" s="6" t="s">
        <v>974</v>
      </c>
      <c r="C948" s="315"/>
      <c r="D948" s="258"/>
      <c r="E948" s="1005"/>
      <c r="F948" s="1314"/>
    </row>
    <row r="949" spans="1:6" s="42" customFormat="1" ht="25.5" outlineLevel="1">
      <c r="A949" s="314"/>
      <c r="B949" s="6" t="s">
        <v>975</v>
      </c>
      <c r="C949" s="315"/>
      <c r="D949" s="258"/>
      <c r="E949" s="1005"/>
      <c r="F949" s="1314"/>
    </row>
    <row r="950" spans="1:6" s="42" customFormat="1" outlineLevel="1">
      <c r="A950" s="316"/>
      <c r="B950" s="26" t="s">
        <v>976</v>
      </c>
      <c r="C950" s="260"/>
      <c r="D950" s="261"/>
      <c r="E950" s="1006"/>
      <c r="F950" s="1393"/>
    </row>
    <row r="951" spans="1:6" s="42" customFormat="1" outlineLevel="1">
      <c r="A951" s="314"/>
      <c r="B951" s="6"/>
      <c r="C951" s="257"/>
      <c r="D951" s="258"/>
      <c r="E951" s="1005"/>
      <c r="F951" s="1315"/>
    </row>
    <row r="952" spans="1:6" s="42" customFormat="1" ht="20.100000000000001" customHeight="1" outlineLevel="1">
      <c r="A952" s="313" t="s">
        <v>493</v>
      </c>
      <c r="B952" s="253" t="s">
        <v>1016</v>
      </c>
      <c r="C952" s="254" t="s">
        <v>486</v>
      </c>
      <c r="D952" s="255">
        <v>90</v>
      </c>
      <c r="E952" s="239"/>
      <c r="F952" s="1281" t="str">
        <f t="shared" ref="F952" si="124">IF(N(E952),ROUND(E952*D952,2),"")</f>
        <v/>
      </c>
    </row>
    <row r="953" spans="1:6" s="42" customFormat="1" outlineLevel="1">
      <c r="A953" s="344"/>
      <c r="B953" s="6" t="s">
        <v>979</v>
      </c>
      <c r="C953" s="315"/>
      <c r="D953" s="258"/>
      <c r="E953" s="1005"/>
      <c r="F953" s="1005"/>
    </row>
    <row r="954" spans="1:6" s="42" customFormat="1" ht="25.5" outlineLevel="1">
      <c r="A954" s="344"/>
      <c r="B954" s="6" t="s">
        <v>151</v>
      </c>
      <c r="C954" s="315"/>
      <c r="D954" s="258"/>
      <c r="E954" s="1005"/>
      <c r="F954" s="1005"/>
    </row>
    <row r="955" spans="1:6" s="42" customFormat="1" outlineLevel="1">
      <c r="A955" s="345"/>
      <c r="B955" s="26" t="s">
        <v>518</v>
      </c>
      <c r="C955" s="260"/>
      <c r="D955" s="261"/>
      <c r="E955" s="1006"/>
      <c r="F955" s="1187"/>
    </row>
    <row r="956" spans="1:6" s="42" customFormat="1" outlineLevel="1">
      <c r="A956" s="314"/>
      <c r="B956" s="6"/>
      <c r="C956" s="257"/>
      <c r="D956" s="258"/>
      <c r="E956" s="1005"/>
      <c r="F956" s="1186"/>
    </row>
    <row r="957" spans="1:6" s="42" customFormat="1" outlineLevel="1">
      <c r="A957" s="313" t="s">
        <v>901</v>
      </c>
      <c r="B957" s="253" t="s">
        <v>1017</v>
      </c>
      <c r="C957" s="254" t="s">
        <v>486</v>
      </c>
      <c r="D957" s="255">
        <v>1</v>
      </c>
      <c r="E957" s="239"/>
      <c r="F957" s="1281" t="str">
        <f t="shared" ref="F957" si="125">IF(N(E957),ROUND(E957*D957,2),"")</f>
        <v/>
      </c>
    </row>
    <row r="958" spans="1:6" s="42" customFormat="1" outlineLevel="1">
      <c r="A958" s="344"/>
      <c r="B958" s="6" t="s">
        <v>979</v>
      </c>
      <c r="C958" s="315"/>
      <c r="D958" s="258"/>
      <c r="E958" s="1005"/>
      <c r="F958" s="1314"/>
    </row>
    <row r="959" spans="1:6" s="42" customFormat="1" ht="25.5" outlineLevel="1">
      <c r="A959" s="344"/>
      <c r="B959" s="6" t="s">
        <v>152</v>
      </c>
      <c r="C959" s="315"/>
      <c r="D959" s="258"/>
      <c r="E959" s="1005"/>
      <c r="F959" s="1314"/>
    </row>
    <row r="960" spans="1:6" s="42" customFormat="1" outlineLevel="1">
      <c r="A960" s="345"/>
      <c r="B960" s="26" t="s">
        <v>518</v>
      </c>
      <c r="C960" s="260"/>
      <c r="D960" s="261"/>
      <c r="E960" s="1006"/>
      <c r="F960" s="1393"/>
    </row>
    <row r="961" spans="1:9" s="249" customFormat="1" outlineLevel="1">
      <c r="A961" s="314"/>
      <c r="B961" s="6"/>
      <c r="C961" s="257"/>
      <c r="D961" s="258"/>
      <c r="E961" s="1005"/>
      <c r="F961" s="1315"/>
    </row>
    <row r="962" spans="1:9" s="249" customFormat="1" outlineLevel="1">
      <c r="A962" s="273" t="s">
        <v>588</v>
      </c>
      <c r="B962" s="274" t="s">
        <v>1058</v>
      </c>
      <c r="C962" s="438"/>
      <c r="D962" s="255"/>
      <c r="E962" s="1004"/>
      <c r="F962" s="1281"/>
    </row>
    <row r="963" spans="1:9" s="249" customFormat="1" ht="51" outlineLevel="1">
      <c r="A963" s="269"/>
      <c r="B963" s="270" t="s">
        <v>1059</v>
      </c>
      <c r="C963" s="437"/>
      <c r="D963" s="258"/>
      <c r="E963" s="1005"/>
      <c r="F963" s="1314"/>
    </row>
    <row r="964" spans="1:9" s="427" customFormat="1" ht="20.100000000000001" customHeight="1" outlineLevel="1">
      <c r="A964" s="277"/>
      <c r="B964" s="278" t="s">
        <v>999</v>
      </c>
      <c r="C964" s="439"/>
      <c r="D964" s="261"/>
      <c r="E964" s="1006"/>
      <c r="F964" s="1313"/>
    </row>
    <row r="965" spans="1:9" s="427" customFormat="1" ht="20.100000000000001" customHeight="1" outlineLevel="1">
      <c r="A965" s="556" t="s">
        <v>501</v>
      </c>
      <c r="B965" s="703" t="s">
        <v>2073</v>
      </c>
      <c r="C965" s="704" t="s">
        <v>1063</v>
      </c>
      <c r="D965" s="472">
        <v>225</v>
      </c>
      <c r="E965" s="241"/>
      <c r="F965" s="1280" t="str">
        <f t="shared" ref="F965:F966" si="126">IF(N(E965),ROUND(E965*D965,2),"")</f>
        <v/>
      </c>
    </row>
    <row r="966" spans="1:9" s="42" customFormat="1" outlineLevel="1">
      <c r="A966" s="556" t="s">
        <v>502</v>
      </c>
      <c r="B966" s="703" t="s">
        <v>2074</v>
      </c>
      <c r="C966" s="704" t="s">
        <v>1063</v>
      </c>
      <c r="D966" s="472">
        <v>10</v>
      </c>
      <c r="E966" s="242"/>
      <c r="F966" s="1280" t="str">
        <f t="shared" si="126"/>
        <v/>
      </c>
    </row>
    <row r="967" spans="1:9" s="42" customFormat="1" ht="20.100000000000001" customHeight="1" outlineLevel="1">
      <c r="A967" s="344"/>
      <c r="B967" s="6"/>
      <c r="C967" s="263"/>
      <c r="D967" s="258"/>
      <c r="E967" s="1184"/>
      <c r="F967" s="1280"/>
    </row>
    <row r="968" spans="1:9" s="42" customFormat="1" outlineLevel="1">
      <c r="A968" s="313" t="s">
        <v>494</v>
      </c>
      <c r="B968" s="1" t="s">
        <v>1066</v>
      </c>
      <c r="C968" s="254" t="s">
        <v>1063</v>
      </c>
      <c r="D968" s="255">
        <v>230</v>
      </c>
      <c r="E968" s="239"/>
      <c r="F968" s="1281" t="str">
        <f t="shared" ref="F968" si="127">IF(N(E968),ROUND(E968*D968,2),"")</f>
        <v/>
      </c>
    </row>
    <row r="969" spans="1:9" s="42" customFormat="1" ht="25.5" outlineLevel="1">
      <c r="A969" s="344"/>
      <c r="B969" s="6" t="s">
        <v>1068</v>
      </c>
      <c r="C969" s="315"/>
      <c r="D969" s="258"/>
      <c r="E969" s="1394"/>
      <c r="F969" s="1394"/>
    </row>
    <row r="970" spans="1:9" s="42" customFormat="1" outlineLevel="1">
      <c r="A970" s="345"/>
      <c r="B970" s="26" t="s">
        <v>1067</v>
      </c>
      <c r="C970" s="260"/>
      <c r="D970" s="261"/>
      <c r="E970" s="1006"/>
      <c r="F970" s="1187"/>
    </row>
    <row r="971" spans="1:9" s="42" customFormat="1" outlineLevel="1">
      <c r="A971" s="314"/>
      <c r="B971" s="5"/>
      <c r="C971" s="257"/>
      <c r="D971" s="258"/>
      <c r="E971" s="1005"/>
      <c r="F971" s="1186"/>
    </row>
    <row r="972" spans="1:9" s="42" customFormat="1" outlineLevel="1">
      <c r="A972" s="313" t="s">
        <v>897</v>
      </c>
      <c r="B972" s="253" t="s">
        <v>426</v>
      </c>
      <c r="C972" s="254" t="s">
        <v>159</v>
      </c>
      <c r="D972" s="474">
        <v>12</v>
      </c>
      <c r="E972" s="239"/>
      <c r="F972" s="1281" t="str">
        <f t="shared" ref="F972" si="128">IF(N(E972),ROUND(E972*D972,2),"")</f>
        <v/>
      </c>
    </row>
    <row r="973" spans="1:9" s="42" customFormat="1" ht="102" outlineLevel="1">
      <c r="A973" s="344"/>
      <c r="B973" s="35" t="s">
        <v>2075</v>
      </c>
      <c r="C973" s="315"/>
      <c r="D973" s="258"/>
      <c r="E973" s="1395"/>
      <c r="F973" s="1395"/>
    </row>
    <row r="974" spans="1:9" s="42" customFormat="1">
      <c r="A974" s="345"/>
      <c r="B974" s="26" t="s">
        <v>427</v>
      </c>
      <c r="C974" s="416"/>
      <c r="D974" s="261"/>
      <c r="E974" s="1006"/>
      <c r="F974" s="1006"/>
      <c r="G974" s="13"/>
      <c r="H974" s="41"/>
      <c r="I974" s="41"/>
    </row>
    <row r="975" spans="1:9" s="46" customFormat="1" ht="20.100000000000001" customHeight="1" thickBot="1">
      <c r="A975" s="108"/>
      <c r="B975" s="109"/>
      <c r="C975" s="110"/>
      <c r="D975" s="111"/>
      <c r="E975" s="1212"/>
      <c r="F975" s="1213"/>
      <c r="G975" s="45"/>
      <c r="H975" s="45"/>
    </row>
    <row r="976" spans="1:9" s="87" customFormat="1" ht="13.5" thickBot="1">
      <c r="A976" s="43"/>
      <c r="B976" s="88" t="s">
        <v>1061</v>
      </c>
      <c r="C976" s="89"/>
      <c r="D976" s="89"/>
      <c r="E976" s="88"/>
      <c r="F976" s="1284">
        <f>SUM(F939:F975)</f>
        <v>0</v>
      </c>
      <c r="G976" s="25"/>
      <c r="H976" s="25"/>
    </row>
    <row r="977" spans="1:9" s="46" customFormat="1" ht="20.100000000000001" customHeight="1">
      <c r="A977" s="100"/>
      <c r="B977" s="101"/>
      <c r="C977" s="159"/>
      <c r="D977" s="73"/>
      <c r="E977" s="1261"/>
      <c r="F977" s="1262"/>
      <c r="G977" s="45"/>
      <c r="H977" s="45"/>
    </row>
    <row r="978" spans="1:9" s="42" customFormat="1" collapsed="1">
      <c r="A978" s="104" t="s">
        <v>29</v>
      </c>
      <c r="B978" s="105" t="s">
        <v>1062</v>
      </c>
      <c r="C978" s="160"/>
      <c r="D978" s="161"/>
      <c r="E978" s="1263"/>
      <c r="F978" s="1264"/>
      <c r="G978" s="13"/>
      <c r="H978" s="41"/>
      <c r="I978" s="41"/>
    </row>
    <row r="979" spans="1:9" s="14" customFormat="1" outlineLevel="1">
      <c r="A979" s="108"/>
      <c r="B979" s="109"/>
      <c r="C979" s="110"/>
      <c r="D979" s="111"/>
      <c r="E979" s="1212"/>
      <c r="F979" s="1213"/>
    </row>
    <row r="980" spans="1:9" s="14" customFormat="1" outlineLevel="1">
      <c r="A980" s="564" t="s">
        <v>490</v>
      </c>
      <c r="B980" s="361" t="s">
        <v>428</v>
      </c>
      <c r="C980" s="571"/>
      <c r="D980" s="377"/>
      <c r="E980" s="1341"/>
      <c r="F980" s="1341"/>
    </row>
    <row r="981" spans="1:9" s="14" customFormat="1" ht="114.75" outlineLevel="1">
      <c r="A981" s="566"/>
      <c r="B981" s="21" t="s">
        <v>2076</v>
      </c>
      <c r="C981" s="565"/>
      <c r="D981" s="539"/>
      <c r="E981" s="1301"/>
      <c r="F981" s="1301"/>
    </row>
    <row r="982" spans="1:9" s="14" customFormat="1" outlineLevel="1">
      <c r="A982" s="566"/>
      <c r="B982" s="541" t="s">
        <v>2077</v>
      </c>
      <c r="C982" s="565"/>
      <c r="D982" s="539"/>
      <c r="E982" s="1301"/>
      <c r="F982" s="1301"/>
    </row>
    <row r="983" spans="1:9" s="14" customFormat="1" ht="38.25" outlineLevel="1">
      <c r="A983" s="567" t="s">
        <v>487</v>
      </c>
      <c r="B983" s="576" t="s">
        <v>2383</v>
      </c>
      <c r="C983" s="579" t="s">
        <v>491</v>
      </c>
      <c r="D983" s="580">
        <v>12</v>
      </c>
      <c r="E983" s="985"/>
      <c r="F983" s="1396" t="str">
        <f t="shared" ref="F983" si="129">IF(N(E983),ROUND(E983*D983,2),"")</f>
        <v/>
      </c>
    </row>
    <row r="984" spans="1:9" s="14" customFormat="1" outlineLevel="1">
      <c r="A984" s="566"/>
      <c r="B984" s="22"/>
      <c r="C984" s="538"/>
      <c r="D984" s="539"/>
      <c r="E984" s="1345"/>
      <c r="F984" s="1377"/>
    </row>
    <row r="985" spans="1:9" s="14" customFormat="1" outlineLevel="1">
      <c r="A985" s="564" t="s">
        <v>492</v>
      </c>
      <c r="B985" s="361" t="s">
        <v>2078</v>
      </c>
      <c r="C985" s="395" t="s">
        <v>491</v>
      </c>
      <c r="D985" s="377">
        <v>12</v>
      </c>
      <c r="E985" s="988"/>
      <c r="F985" s="1367" t="str">
        <f t="shared" ref="F985" si="130">IF(N(E985),ROUND(E985*D985,2),"")</f>
        <v/>
      </c>
    </row>
    <row r="986" spans="1:9" s="14" customFormat="1" ht="38.25" outlineLevel="1">
      <c r="A986" s="566"/>
      <c r="B986" s="21" t="s">
        <v>2079</v>
      </c>
      <c r="C986" s="565"/>
      <c r="D986" s="539"/>
      <c r="E986" s="1345"/>
      <c r="F986" s="1324"/>
    </row>
    <row r="987" spans="1:9" s="14" customFormat="1" outlineLevel="1">
      <c r="A987" s="566"/>
      <c r="B987" s="21" t="s">
        <v>429</v>
      </c>
      <c r="C987" s="565"/>
      <c r="D987" s="539"/>
      <c r="E987" s="1345"/>
      <c r="F987" s="1324"/>
    </row>
    <row r="988" spans="1:9" s="14" customFormat="1" outlineLevel="1">
      <c r="A988" s="566"/>
      <c r="B988" s="21"/>
      <c r="C988" s="538"/>
      <c r="D988" s="539"/>
      <c r="E988" s="1345"/>
      <c r="F988" s="1377"/>
    </row>
    <row r="989" spans="1:9" s="14" customFormat="1" outlineLevel="1">
      <c r="A989" s="567"/>
      <c r="B989" s="22"/>
      <c r="C989" s="579"/>
      <c r="D989" s="580"/>
      <c r="E989" s="1343"/>
      <c r="F989" s="1396"/>
    </row>
    <row r="990" spans="1:9" s="14" customFormat="1" outlineLevel="1">
      <c r="A990" s="533" t="s">
        <v>493</v>
      </c>
      <c r="B990" s="24" t="s">
        <v>2080</v>
      </c>
      <c r="C990" s="395" t="s">
        <v>491</v>
      </c>
      <c r="D990" s="377">
        <v>12</v>
      </c>
      <c r="E990" s="988"/>
      <c r="F990" s="1367" t="str">
        <f t="shared" ref="F990" si="131">IF(N(E990),ROUND(E990*D990,2),"")</f>
        <v/>
      </c>
    </row>
    <row r="991" spans="1:9" s="14" customFormat="1" ht="51" outlineLevel="1">
      <c r="A991" s="500"/>
      <c r="B991" s="21" t="s">
        <v>2081</v>
      </c>
      <c r="C991" s="538"/>
      <c r="D991" s="539"/>
      <c r="E991" s="1301"/>
      <c r="F991" s="1301"/>
    </row>
    <row r="992" spans="1:9" s="14" customFormat="1" outlineLevel="1">
      <c r="A992" s="540"/>
      <c r="B992" s="541" t="s">
        <v>430</v>
      </c>
      <c r="C992" s="542"/>
      <c r="D992" s="543"/>
      <c r="E992" s="1335"/>
      <c r="F992" s="1335"/>
    </row>
    <row r="993" spans="1:6" s="14" customFormat="1" outlineLevel="1">
      <c r="A993" s="566"/>
      <c r="B993" s="21"/>
      <c r="C993" s="538"/>
      <c r="D993" s="539"/>
      <c r="E993" s="1301"/>
      <c r="F993" s="1351"/>
    </row>
    <row r="994" spans="1:6" s="14" customFormat="1" outlineLevel="1">
      <c r="A994" s="567" t="s">
        <v>901</v>
      </c>
      <c r="B994" s="22" t="s">
        <v>158</v>
      </c>
      <c r="C994" s="705"/>
      <c r="D994" s="580"/>
      <c r="E994" s="1339"/>
      <c r="F994" s="1339"/>
    </row>
    <row r="995" spans="1:6" s="14" customFormat="1" ht="76.5" outlineLevel="1">
      <c r="A995" s="566"/>
      <c r="B995" s="21" t="s">
        <v>117</v>
      </c>
      <c r="C995" s="565"/>
      <c r="D995" s="539"/>
      <c r="E995" s="1301"/>
      <c r="F995" s="1341"/>
    </row>
    <row r="996" spans="1:6" s="14" customFormat="1" outlineLevel="1">
      <c r="A996" s="566"/>
      <c r="B996" s="541" t="s">
        <v>156</v>
      </c>
      <c r="C996" s="565"/>
      <c r="D996" s="539"/>
      <c r="E996" s="1301"/>
      <c r="F996" s="1301"/>
    </row>
    <row r="997" spans="1:6" s="14" customFormat="1" ht="14.25" outlineLevel="1">
      <c r="A997" s="567" t="s">
        <v>500</v>
      </c>
      <c r="B997" s="576" t="s">
        <v>2082</v>
      </c>
      <c r="C997" s="579" t="s">
        <v>1063</v>
      </c>
      <c r="D997" s="580">
        <v>410</v>
      </c>
      <c r="E997" s="985"/>
      <c r="F997" s="1396" t="str">
        <f t="shared" ref="F997:F998" si="132">IF(N(E997),ROUND(E997*D997,2),"")</f>
        <v/>
      </c>
    </row>
    <row r="998" spans="1:6" s="14" customFormat="1" ht="14.25" outlineLevel="1">
      <c r="A998" s="567" t="s">
        <v>583</v>
      </c>
      <c r="B998" s="576" t="s">
        <v>431</v>
      </c>
      <c r="C998" s="579" t="s">
        <v>1063</v>
      </c>
      <c r="D998" s="580">
        <v>165</v>
      </c>
      <c r="E998" s="985"/>
      <c r="F998" s="1396" t="str">
        <f t="shared" si="132"/>
        <v/>
      </c>
    </row>
    <row r="999" spans="1:6" s="14" customFormat="1" outlineLevel="1">
      <c r="A999" s="566"/>
      <c r="B999" s="22"/>
      <c r="C999" s="538"/>
      <c r="D999" s="539"/>
      <c r="E999" s="1345"/>
      <c r="F999" s="1377"/>
    </row>
    <row r="1000" spans="1:6" s="14" customFormat="1" ht="63.75" outlineLevel="1">
      <c r="A1000" s="564" t="s">
        <v>588</v>
      </c>
      <c r="B1000" s="361" t="s">
        <v>2083</v>
      </c>
      <c r="C1000" s="395" t="s">
        <v>2068</v>
      </c>
      <c r="D1000" s="643">
        <v>1</v>
      </c>
      <c r="E1000" s="988"/>
      <c r="F1000" s="1366" t="str">
        <f t="shared" ref="F1000" si="133">IF(N(E1000),ROUND(E1000*D1000,2),"")</f>
        <v/>
      </c>
    </row>
    <row r="1001" spans="1:6" s="14" customFormat="1" ht="76.5" outlineLevel="1">
      <c r="A1001" s="566"/>
      <c r="B1001" s="21" t="s">
        <v>2084</v>
      </c>
      <c r="C1001" s="565"/>
      <c r="D1001" s="539"/>
      <c r="E1001" s="1301"/>
      <c r="F1001" s="1301"/>
    </row>
    <row r="1002" spans="1:6" s="14" customFormat="1" outlineLevel="1">
      <c r="A1002" s="706"/>
      <c r="B1002" s="541" t="s">
        <v>432</v>
      </c>
      <c r="C1002" s="707"/>
      <c r="D1002" s="543"/>
      <c r="E1002" s="1335"/>
      <c r="F1002" s="1335"/>
    </row>
    <row r="1003" spans="1:6" s="14" customFormat="1" outlineLevel="1">
      <c r="A1003" s="566"/>
      <c r="B1003" s="541"/>
      <c r="C1003" s="538"/>
      <c r="D1003" s="539"/>
      <c r="E1003" s="1301"/>
      <c r="F1003" s="1351"/>
    </row>
    <row r="1004" spans="1:6" s="430" customFormat="1" outlineLevel="1">
      <c r="A1004" s="533" t="s">
        <v>494</v>
      </c>
      <c r="B1004" s="361" t="s">
        <v>122</v>
      </c>
      <c r="C1004" s="708" t="s">
        <v>491</v>
      </c>
      <c r="D1004" s="681">
        <v>12</v>
      </c>
      <c r="E1004" s="1125"/>
      <c r="F1004" s="1319" t="str">
        <f t="shared" ref="F1004" si="134">IF(N(E1004),ROUND(E1004*D1004,2),"")</f>
        <v/>
      </c>
    </row>
    <row r="1005" spans="1:6" s="398" customFormat="1" ht="63.75" outlineLevel="1">
      <c r="A1005" s="500"/>
      <c r="B1005" s="21" t="s">
        <v>2085</v>
      </c>
      <c r="C1005" s="1126"/>
      <c r="D1005" s="513"/>
      <c r="E1005" s="1397"/>
      <c r="F1005" s="1348"/>
    </row>
    <row r="1006" spans="1:6" s="398" customFormat="1" outlineLevel="1">
      <c r="A1006" s="636"/>
      <c r="B1006" s="21" t="s">
        <v>121</v>
      </c>
      <c r="C1006" s="637"/>
      <c r="D1006" s="638"/>
      <c r="E1006" s="1398"/>
      <c r="F1006" s="1348"/>
    </row>
    <row r="1007" spans="1:6" s="14" customFormat="1" outlineLevel="1">
      <c r="A1007" s="544"/>
      <c r="B1007" s="22"/>
      <c r="C1007" s="546"/>
      <c r="D1007" s="547"/>
      <c r="E1007" s="1378"/>
      <c r="F1007" s="1347"/>
    </row>
    <row r="1008" spans="1:6" s="14" customFormat="1" outlineLevel="1">
      <c r="A1008" s="500" t="s">
        <v>897</v>
      </c>
      <c r="B1008" s="15" t="s">
        <v>435</v>
      </c>
      <c r="C1008" s="538" t="s">
        <v>491</v>
      </c>
      <c r="D1008" s="539">
        <v>1</v>
      </c>
      <c r="E1008" s="987"/>
      <c r="F1008" s="1369" t="str">
        <f t="shared" ref="F1008" si="135">IF(N(E1008),ROUND(E1008*D1008,2),"")</f>
        <v/>
      </c>
    </row>
    <row r="1009" spans="1:9" s="14" customFormat="1" ht="25.5" outlineLevel="1">
      <c r="A1009" s="500"/>
      <c r="B1009" s="21" t="s">
        <v>436</v>
      </c>
      <c r="C1009" s="538"/>
      <c r="D1009" s="539"/>
      <c r="E1009" s="1301"/>
      <c r="F1009" s="1301"/>
    </row>
    <row r="1010" spans="1:9" s="14" customFormat="1" outlineLevel="1">
      <c r="A1010" s="540"/>
      <c r="B1010" s="541" t="s">
        <v>434</v>
      </c>
      <c r="C1010" s="542"/>
      <c r="D1010" s="543"/>
      <c r="E1010" s="1335"/>
      <c r="F1010" s="1335"/>
    </row>
    <row r="1011" spans="1:9" s="14" customFormat="1" outlineLevel="1">
      <c r="A1011" s="566"/>
      <c r="B1011" s="22"/>
      <c r="C1011" s="538"/>
      <c r="D1011" s="539"/>
      <c r="E1011" s="1301"/>
      <c r="F1011" s="1351"/>
    </row>
    <row r="1012" spans="1:9" s="14" customFormat="1" outlineLevel="1">
      <c r="A1012" s="533" t="s">
        <v>898</v>
      </c>
      <c r="B1012" s="15" t="s">
        <v>2086</v>
      </c>
      <c r="C1012" s="395" t="s">
        <v>1063</v>
      </c>
      <c r="D1012" s="377">
        <v>230</v>
      </c>
      <c r="E1012" s="988"/>
      <c r="F1012" s="1319" t="str">
        <f t="shared" ref="F1012" si="136">IF(N(E1012),ROUND(E1012*D1012,2),"")</f>
        <v/>
      </c>
    </row>
    <row r="1013" spans="1:9" s="14" customFormat="1" ht="51" outlineLevel="1">
      <c r="A1013" s="500"/>
      <c r="B1013" s="21" t="s">
        <v>433</v>
      </c>
      <c r="C1013" s="538"/>
      <c r="D1013" s="539"/>
      <c r="E1013" s="1301"/>
      <c r="F1013" s="1301"/>
    </row>
    <row r="1014" spans="1:9" s="14" customFormat="1" outlineLevel="1">
      <c r="A1014" s="540"/>
      <c r="B1014" s="541" t="s">
        <v>1255</v>
      </c>
      <c r="C1014" s="542"/>
      <c r="D1014" s="543"/>
      <c r="E1014" s="1335"/>
      <c r="F1014" s="1335"/>
    </row>
    <row r="1015" spans="1:9" s="14" customFormat="1" outlineLevel="1">
      <c r="A1015" s="566"/>
      <c r="B1015" s="22"/>
      <c r="C1015" s="538"/>
      <c r="D1015" s="539"/>
      <c r="E1015" s="1301"/>
      <c r="F1015" s="1351"/>
    </row>
    <row r="1016" spans="1:9" s="14" customFormat="1" outlineLevel="1">
      <c r="A1016" s="533" t="s">
        <v>899</v>
      </c>
      <c r="B1016" s="15" t="s">
        <v>440</v>
      </c>
      <c r="C1016" s="395" t="s">
        <v>159</v>
      </c>
      <c r="D1016" s="643">
        <v>1</v>
      </c>
      <c r="E1016" s="988"/>
      <c r="F1016" s="1319" t="str">
        <f t="shared" ref="F1016" si="137">IF(N(E1016),ROUND(E1016*D1016,2),"")</f>
        <v/>
      </c>
    </row>
    <row r="1017" spans="1:9" s="14" customFormat="1" ht="76.5" outlineLevel="1">
      <c r="A1017" s="500"/>
      <c r="B1017" s="21" t="s">
        <v>2087</v>
      </c>
      <c r="C1017" s="538"/>
      <c r="D1017" s="539"/>
      <c r="E1017" s="1301"/>
      <c r="F1017" s="1301"/>
    </row>
    <row r="1018" spans="1:9" s="42" customFormat="1">
      <c r="A1018" s="540"/>
      <c r="B1018" s="541" t="s">
        <v>439</v>
      </c>
      <c r="C1018" s="542"/>
      <c r="D1018" s="543"/>
      <c r="E1018" s="1335"/>
      <c r="F1018" s="1335"/>
      <c r="G1018" s="13"/>
      <c r="H1018" s="41"/>
      <c r="I1018" s="41"/>
    </row>
    <row r="1019" spans="1:9" s="46" customFormat="1" ht="20.100000000000001" customHeight="1">
      <c r="A1019" s="108"/>
      <c r="B1019" s="109"/>
      <c r="C1019" s="110"/>
      <c r="D1019" s="111"/>
      <c r="E1019" s="1212"/>
      <c r="F1019" s="1213"/>
      <c r="G1019" s="45"/>
      <c r="H1019" s="45"/>
    </row>
    <row r="1020" spans="1:9" s="87" customFormat="1" ht="13.5" thickBot="1">
      <c r="A1020" s="43" t="s">
        <v>29</v>
      </c>
      <c r="B1020" s="88" t="s">
        <v>383</v>
      </c>
      <c r="C1020" s="89"/>
      <c r="D1020" s="89"/>
      <c r="E1020" s="88"/>
      <c r="F1020" s="1269">
        <f>SUM(F983:F1019)</f>
        <v>0</v>
      </c>
      <c r="G1020" s="25"/>
      <c r="H1020" s="25"/>
    </row>
    <row r="1021" spans="1:9" s="46" customFormat="1" ht="20.100000000000001" customHeight="1" thickBot="1">
      <c r="A1021" s="100"/>
      <c r="B1021" s="101"/>
      <c r="C1021" s="159"/>
      <c r="D1021" s="73"/>
      <c r="E1021" s="1261"/>
      <c r="F1021" s="1262"/>
      <c r="G1021" s="45"/>
      <c r="H1021" s="45"/>
    </row>
    <row r="1022" spans="1:9" s="87" customFormat="1" ht="13.5" thickBot="1">
      <c r="A1022" s="142" t="s">
        <v>884</v>
      </c>
      <c r="B1022" s="164" t="s">
        <v>438</v>
      </c>
      <c r="C1022" s="144"/>
      <c r="D1022" s="144"/>
      <c r="E1022" s="163"/>
      <c r="F1022" s="1271">
        <f>F1020+F976</f>
        <v>0</v>
      </c>
      <c r="G1022" s="25"/>
      <c r="H1022" s="25"/>
    </row>
    <row r="1023" spans="1:9" s="46" customFormat="1" ht="20.100000000000001" customHeight="1">
      <c r="A1023" s="100"/>
      <c r="B1023" s="101"/>
      <c r="C1023" s="159"/>
      <c r="D1023" s="73"/>
      <c r="E1023" s="1261"/>
      <c r="F1023" s="1262"/>
      <c r="G1023" s="45"/>
      <c r="H1023" s="45"/>
    </row>
    <row r="1024" spans="1:9" s="87" customFormat="1">
      <c r="A1024" s="79" t="s">
        <v>885</v>
      </c>
      <c r="B1024" s="80" t="s">
        <v>441</v>
      </c>
      <c r="C1024" s="81"/>
      <c r="D1024" s="82"/>
      <c r="E1024" s="1158"/>
      <c r="F1024" s="1159"/>
      <c r="G1024" s="25"/>
      <c r="H1024" s="25"/>
    </row>
    <row r="1025" spans="1:6" s="42" customFormat="1" outlineLevel="1">
      <c r="A1025" s="100"/>
      <c r="B1025" s="101"/>
      <c r="C1025" s="159"/>
      <c r="D1025" s="73"/>
      <c r="E1025" s="1261"/>
      <c r="F1025" s="1262"/>
    </row>
    <row r="1026" spans="1:6" s="42" customFormat="1" outlineLevel="1">
      <c r="A1026" s="313" t="s">
        <v>490</v>
      </c>
      <c r="B1026" s="253" t="s">
        <v>442</v>
      </c>
      <c r="C1026" s="417"/>
      <c r="D1026" s="255"/>
      <c r="E1026" s="1004"/>
      <c r="F1026" s="1004"/>
    </row>
    <row r="1027" spans="1:6" s="42" customFormat="1" ht="25.5" outlineLevel="1">
      <c r="A1027" s="344"/>
      <c r="B1027" s="6" t="s">
        <v>2476</v>
      </c>
      <c r="C1027" s="315"/>
      <c r="D1027" s="258"/>
      <c r="E1027" s="1005"/>
      <c r="F1027" s="1005"/>
    </row>
    <row r="1028" spans="1:6" ht="25.5" outlineLevel="1">
      <c r="A1028" s="418" t="s">
        <v>487</v>
      </c>
      <c r="B1028" s="515" t="s">
        <v>455</v>
      </c>
      <c r="C1028" s="690" t="s">
        <v>491</v>
      </c>
      <c r="D1028" s="452">
        <v>1</v>
      </c>
      <c r="E1028" s="242"/>
      <c r="F1028" s="1312" t="str">
        <f t="shared" ref="F1028:F1040" si="138">IF(N(E1028),ROUND(E1028*D1028,2),"")</f>
        <v/>
      </c>
    </row>
    <row r="1029" spans="1:6" s="42" customFormat="1" outlineLevel="1">
      <c r="A1029" s="418" t="s">
        <v>488</v>
      </c>
      <c r="B1029" s="709" t="s">
        <v>456</v>
      </c>
      <c r="C1029" s="445" t="s">
        <v>491</v>
      </c>
      <c r="D1029" s="18">
        <v>1</v>
      </c>
      <c r="E1029" s="242"/>
      <c r="F1029" s="1312" t="str">
        <f t="shared" si="138"/>
        <v/>
      </c>
    </row>
    <row r="1030" spans="1:6" s="42" customFormat="1" ht="25.5" outlineLevel="1">
      <c r="A1030" s="418" t="s">
        <v>968</v>
      </c>
      <c r="B1030" s="515" t="s">
        <v>457</v>
      </c>
      <c r="C1030" s="690" t="s">
        <v>491</v>
      </c>
      <c r="D1030" s="452">
        <v>2</v>
      </c>
      <c r="E1030" s="242"/>
      <c r="F1030" s="1312" t="str">
        <f t="shared" si="138"/>
        <v/>
      </c>
    </row>
    <row r="1031" spans="1:6" s="42" customFormat="1" ht="25.5" outlineLevel="1">
      <c r="A1031" s="418" t="s">
        <v>969</v>
      </c>
      <c r="B1031" s="515" t="s">
        <v>458</v>
      </c>
      <c r="C1031" s="690" t="s">
        <v>491</v>
      </c>
      <c r="D1031" s="452">
        <v>1</v>
      </c>
      <c r="E1031" s="242"/>
      <c r="F1031" s="1312" t="str">
        <f t="shared" si="138"/>
        <v/>
      </c>
    </row>
    <row r="1032" spans="1:6" s="42" customFormat="1" ht="25.5" outlineLevel="1">
      <c r="A1032" s="418" t="s">
        <v>970</v>
      </c>
      <c r="B1032" s="515" t="s">
        <v>459</v>
      </c>
      <c r="C1032" s="690" t="s">
        <v>491</v>
      </c>
      <c r="D1032" s="452">
        <v>1</v>
      </c>
      <c r="E1032" s="242"/>
      <c r="F1032" s="1312" t="str">
        <f t="shared" si="138"/>
        <v/>
      </c>
    </row>
    <row r="1033" spans="1:6" s="42" customFormat="1" outlineLevel="1">
      <c r="A1033" s="418" t="s">
        <v>1269</v>
      </c>
      <c r="B1033" s="515" t="s">
        <v>460</v>
      </c>
      <c r="C1033" s="690" t="s">
        <v>491</v>
      </c>
      <c r="D1033" s="452">
        <v>1</v>
      </c>
      <c r="E1033" s="242"/>
      <c r="F1033" s="1312" t="str">
        <f t="shared" si="138"/>
        <v/>
      </c>
    </row>
    <row r="1034" spans="1:6" outlineLevel="1">
      <c r="A1034" s="418" t="s">
        <v>1446</v>
      </c>
      <c r="B1034" s="515" t="s">
        <v>465</v>
      </c>
      <c r="C1034" s="690" t="s">
        <v>491</v>
      </c>
      <c r="D1034" s="452">
        <v>1</v>
      </c>
      <c r="E1034" s="242"/>
      <c r="F1034" s="1312" t="str">
        <f t="shared" si="138"/>
        <v/>
      </c>
    </row>
    <row r="1035" spans="1:6" s="42" customFormat="1" outlineLevel="1">
      <c r="A1035" s="418" t="s">
        <v>1454</v>
      </c>
      <c r="B1035" s="709" t="s">
        <v>466</v>
      </c>
      <c r="C1035" s="445" t="s">
        <v>491</v>
      </c>
      <c r="D1035" s="18">
        <v>1</v>
      </c>
      <c r="E1035" s="242"/>
      <c r="F1035" s="1312" t="str">
        <f t="shared" si="138"/>
        <v/>
      </c>
    </row>
    <row r="1036" spans="1:6" s="42" customFormat="1" outlineLevel="1">
      <c r="A1036" s="418" t="s">
        <v>604</v>
      </c>
      <c r="B1036" s="515" t="s">
        <v>467</v>
      </c>
      <c r="C1036" s="690" t="s">
        <v>491</v>
      </c>
      <c r="D1036" s="452">
        <v>2</v>
      </c>
      <c r="E1036" s="242"/>
      <c r="F1036" s="1312" t="str">
        <f t="shared" si="138"/>
        <v/>
      </c>
    </row>
    <row r="1037" spans="1:6" s="42" customFormat="1" ht="25.5" outlineLevel="1">
      <c r="A1037" s="418" t="s">
        <v>215</v>
      </c>
      <c r="B1037" s="515" t="s">
        <v>461</v>
      </c>
      <c r="C1037" s="690" t="s">
        <v>491</v>
      </c>
      <c r="D1037" s="452">
        <v>1</v>
      </c>
      <c r="E1037" s="242"/>
      <c r="F1037" s="1312" t="str">
        <f t="shared" si="138"/>
        <v/>
      </c>
    </row>
    <row r="1038" spans="1:6" s="42" customFormat="1" ht="25.5" outlineLevel="1">
      <c r="A1038" s="418" t="s">
        <v>216</v>
      </c>
      <c r="B1038" s="515" t="s">
        <v>462</v>
      </c>
      <c r="C1038" s="690" t="s">
        <v>491</v>
      </c>
      <c r="D1038" s="452">
        <v>2</v>
      </c>
      <c r="E1038" s="242"/>
      <c r="F1038" s="1312" t="str">
        <f t="shared" si="138"/>
        <v/>
      </c>
    </row>
    <row r="1039" spans="1:6" s="42" customFormat="1" outlineLevel="1">
      <c r="A1039" s="418" t="s">
        <v>217</v>
      </c>
      <c r="B1039" s="515" t="s">
        <v>463</v>
      </c>
      <c r="C1039" s="690" t="s">
        <v>491</v>
      </c>
      <c r="D1039" s="452">
        <v>1</v>
      </c>
      <c r="E1039" s="242"/>
      <c r="F1039" s="1312" t="str">
        <f t="shared" si="138"/>
        <v/>
      </c>
    </row>
    <row r="1040" spans="1:6" s="42" customFormat="1" ht="25.5" outlineLevel="1">
      <c r="A1040" s="418" t="s">
        <v>217</v>
      </c>
      <c r="B1040" s="515" t="s">
        <v>464</v>
      </c>
      <c r="C1040" s="690" t="s">
        <v>1063</v>
      </c>
      <c r="D1040" s="452">
        <v>140</v>
      </c>
      <c r="E1040" s="242"/>
      <c r="F1040" s="1312" t="str">
        <f t="shared" si="138"/>
        <v/>
      </c>
    </row>
    <row r="1041" spans="1:6" s="42" customFormat="1" outlineLevel="1">
      <c r="A1041" s="344"/>
      <c r="B1041" s="5"/>
      <c r="C1041" s="257"/>
      <c r="D1041" s="258"/>
      <c r="E1041" s="1005"/>
      <c r="F1041" s="1186"/>
    </row>
    <row r="1042" spans="1:6" s="42" customFormat="1" outlineLevel="1">
      <c r="A1042" s="313" t="s">
        <v>492</v>
      </c>
      <c r="B1042" s="253" t="s">
        <v>443</v>
      </c>
      <c r="C1042" s="417"/>
      <c r="D1042" s="255"/>
      <c r="E1042" s="1004"/>
      <c r="F1042" s="1004"/>
    </row>
    <row r="1043" spans="1:6" s="42" customFormat="1" ht="51" outlineLevel="1">
      <c r="A1043" s="344"/>
      <c r="B1043" s="6" t="s">
        <v>2088</v>
      </c>
      <c r="C1043" s="315"/>
      <c r="D1043" s="258"/>
      <c r="E1043" s="1005"/>
      <c r="F1043" s="1005"/>
    </row>
    <row r="1044" spans="1:6" s="42" customFormat="1" outlineLevel="1">
      <c r="A1044" s="418" t="s">
        <v>483</v>
      </c>
      <c r="B1044" s="710" t="s">
        <v>2089</v>
      </c>
      <c r="C1044" s="690" t="s">
        <v>491</v>
      </c>
      <c r="D1044" s="452">
        <v>1</v>
      </c>
      <c r="E1044" s="242"/>
      <c r="F1044" s="1312" t="str">
        <f t="shared" ref="F1044:F1050" si="139">IF(N(E1044),ROUND(E1044*D1044,2),"")</f>
        <v/>
      </c>
    </row>
    <row r="1045" spans="1:6" s="42" customFormat="1" outlineLevel="1">
      <c r="A1045" s="418" t="s">
        <v>484</v>
      </c>
      <c r="B1045" s="515" t="s">
        <v>2090</v>
      </c>
      <c r="C1045" s="690" t="s">
        <v>491</v>
      </c>
      <c r="D1045" s="452">
        <v>1</v>
      </c>
      <c r="E1045" s="242"/>
      <c r="F1045" s="1312" t="str">
        <f t="shared" si="139"/>
        <v/>
      </c>
    </row>
    <row r="1046" spans="1:6" s="42" customFormat="1" ht="25.5" outlineLevel="1">
      <c r="A1046" s="418" t="s">
        <v>575</v>
      </c>
      <c r="B1046" s="515" t="s">
        <v>2091</v>
      </c>
      <c r="C1046" s="690" t="s">
        <v>491</v>
      </c>
      <c r="D1046" s="452">
        <v>1</v>
      </c>
      <c r="E1046" s="242"/>
      <c r="F1046" s="1312" t="str">
        <f t="shared" si="139"/>
        <v/>
      </c>
    </row>
    <row r="1047" spans="1:6" s="42" customFormat="1" outlineLevel="1">
      <c r="A1047" s="418" t="s">
        <v>1074</v>
      </c>
      <c r="B1047" s="515" t="s">
        <v>2092</v>
      </c>
      <c r="C1047" s="690" t="s">
        <v>491</v>
      </c>
      <c r="D1047" s="452">
        <v>1</v>
      </c>
      <c r="E1047" s="242"/>
      <c r="F1047" s="1312" t="str">
        <f t="shared" si="139"/>
        <v/>
      </c>
    </row>
    <row r="1048" spans="1:6" s="42" customFormat="1" outlineLevel="1">
      <c r="A1048" s="418" t="s">
        <v>1075</v>
      </c>
      <c r="B1048" s="515" t="s">
        <v>2093</v>
      </c>
      <c r="C1048" s="690" t="s">
        <v>491</v>
      </c>
      <c r="D1048" s="452">
        <v>2</v>
      </c>
      <c r="E1048" s="242"/>
      <c r="F1048" s="1312" t="str">
        <f t="shared" si="139"/>
        <v/>
      </c>
    </row>
    <row r="1049" spans="1:6" s="42" customFormat="1" outlineLevel="1">
      <c r="A1049" s="418" t="s">
        <v>1076</v>
      </c>
      <c r="B1049" s="710" t="s">
        <v>444</v>
      </c>
      <c r="C1049" s="690" t="s">
        <v>491</v>
      </c>
      <c r="D1049" s="452">
        <v>1</v>
      </c>
      <c r="E1049" s="242"/>
      <c r="F1049" s="1312" t="str">
        <f t="shared" si="139"/>
        <v/>
      </c>
    </row>
    <row r="1050" spans="1:6" s="42" customFormat="1" outlineLevel="1">
      <c r="A1050" s="418" t="s">
        <v>125</v>
      </c>
      <c r="B1050" s="710" t="s">
        <v>445</v>
      </c>
      <c r="C1050" s="690" t="s">
        <v>491</v>
      </c>
      <c r="D1050" s="452">
        <v>50</v>
      </c>
      <c r="E1050" s="242"/>
      <c r="F1050" s="1272" t="str">
        <f t="shared" si="139"/>
        <v/>
      </c>
    </row>
    <row r="1051" spans="1:6" s="14" customFormat="1" outlineLevel="1">
      <c r="A1051" s="344"/>
      <c r="B1051" s="5"/>
      <c r="C1051" s="257"/>
      <c r="D1051" s="258"/>
      <c r="E1051" s="1005"/>
      <c r="F1051" s="1187"/>
    </row>
    <row r="1052" spans="1:6" s="14" customFormat="1" outlineLevel="1">
      <c r="A1052" s="564" t="s">
        <v>493</v>
      </c>
      <c r="B1052" s="361" t="s">
        <v>158</v>
      </c>
      <c r="C1052" s="571"/>
      <c r="D1052" s="377"/>
      <c r="E1052" s="1341"/>
      <c r="F1052" s="1341"/>
    </row>
    <row r="1053" spans="1:6" s="14" customFormat="1" ht="51" outlineLevel="1">
      <c r="A1053" s="566"/>
      <c r="B1053" s="21" t="s">
        <v>446</v>
      </c>
      <c r="C1053" s="565"/>
      <c r="D1053" s="539"/>
      <c r="E1053" s="1301"/>
      <c r="F1053" s="1301"/>
    </row>
    <row r="1054" spans="1:6" s="14" customFormat="1" outlineLevel="1">
      <c r="A1054" s="566"/>
      <c r="B1054" s="541" t="s">
        <v>156</v>
      </c>
      <c r="C1054" s="565"/>
      <c r="D1054" s="539"/>
      <c r="E1054" s="1301"/>
      <c r="F1054" s="1301"/>
    </row>
    <row r="1055" spans="1:6" s="14" customFormat="1" ht="25.5" outlineLevel="1">
      <c r="A1055" s="567" t="s">
        <v>498</v>
      </c>
      <c r="B1055" s="576" t="s">
        <v>464</v>
      </c>
      <c r="C1055" s="579" t="s">
        <v>1063</v>
      </c>
      <c r="D1055" s="580">
        <v>196</v>
      </c>
      <c r="E1055" s="985"/>
      <c r="F1055" s="1396" t="str">
        <f t="shared" ref="F1055" si="140">IF(N(E1055),ROUND(E1055*D1055,2),"")</f>
        <v/>
      </c>
    </row>
    <row r="1056" spans="1:6" s="42" customFormat="1" outlineLevel="1">
      <c r="A1056" s="566"/>
      <c r="B1056" s="22"/>
      <c r="C1056" s="538"/>
      <c r="D1056" s="539"/>
      <c r="E1056" s="1345"/>
      <c r="F1056" s="1377"/>
    </row>
    <row r="1057" spans="1:6" s="42" customFormat="1" ht="25.5" outlineLevel="1">
      <c r="A1057" s="252" t="s">
        <v>901</v>
      </c>
      <c r="B1057" s="522" t="s">
        <v>2094</v>
      </c>
      <c r="C1057" s="523" t="s">
        <v>491</v>
      </c>
      <c r="D1057" s="303">
        <v>7</v>
      </c>
      <c r="E1057" s="425"/>
      <c r="F1057" s="1367" t="str">
        <f t="shared" ref="F1057" si="141">IF(N(E1057),ROUND(E1057*D1057,2),"")</f>
        <v/>
      </c>
    </row>
    <row r="1058" spans="1:6" s="42" customFormat="1" ht="25.5" outlineLevel="1">
      <c r="A1058" s="256"/>
      <c r="B1058" s="524" t="s">
        <v>447</v>
      </c>
      <c r="C1058" s="257"/>
      <c r="D1058" s="258"/>
      <c r="E1058" s="1005"/>
      <c r="F1058" s="1005"/>
    </row>
    <row r="1059" spans="1:6" s="42" customFormat="1" outlineLevel="1">
      <c r="A1059" s="259"/>
      <c r="B1059" s="26" t="s">
        <v>208</v>
      </c>
      <c r="C1059" s="260"/>
      <c r="D1059" s="261"/>
      <c r="E1059" s="1006"/>
      <c r="F1059" s="1006"/>
    </row>
    <row r="1060" spans="1:6" s="42" customFormat="1" outlineLevel="1">
      <c r="A1060" s="259"/>
      <c r="B1060" s="26"/>
      <c r="C1060" s="260"/>
      <c r="D1060" s="261"/>
      <c r="E1060" s="1006"/>
      <c r="F1060" s="1006"/>
    </row>
    <row r="1061" spans="1:6" s="42" customFormat="1" outlineLevel="1">
      <c r="A1061" s="252" t="s">
        <v>588</v>
      </c>
      <c r="B1061" s="522" t="s">
        <v>448</v>
      </c>
      <c r="C1061" s="523"/>
      <c r="D1061" s="303"/>
      <c r="E1061" s="1306"/>
      <c r="F1061" s="1306"/>
    </row>
    <row r="1062" spans="1:6" s="42" customFormat="1" ht="25.5" outlineLevel="1">
      <c r="A1062" s="256"/>
      <c r="B1062" s="524" t="s">
        <v>399</v>
      </c>
      <c r="C1062" s="257"/>
      <c r="D1062" s="258"/>
      <c r="E1062" s="1005"/>
      <c r="F1062" s="1005"/>
    </row>
    <row r="1063" spans="1:6" s="244" customFormat="1" outlineLevel="1">
      <c r="A1063" s="259"/>
      <c r="B1063" s="26" t="s">
        <v>161</v>
      </c>
      <c r="C1063" s="260"/>
      <c r="D1063" s="261"/>
      <c r="E1063" s="1006"/>
      <c r="F1063" s="1006"/>
    </row>
    <row r="1064" spans="1:6" s="244" customFormat="1" outlineLevel="1">
      <c r="A1064" s="266" t="s">
        <v>501</v>
      </c>
      <c r="B1064" s="515" t="s">
        <v>449</v>
      </c>
      <c r="C1064" s="268" t="s">
        <v>1063</v>
      </c>
      <c r="D1064" s="452">
        <v>150</v>
      </c>
      <c r="E1064" s="243"/>
      <c r="F1064" s="1280" t="str">
        <f t="shared" ref="F1064:F1065" si="142">IF(N(E1064),ROUND(E1064*D1064,2),"")</f>
        <v/>
      </c>
    </row>
    <row r="1065" spans="1:6" s="42" customFormat="1" outlineLevel="1">
      <c r="A1065" s="266" t="s">
        <v>502</v>
      </c>
      <c r="B1065" s="515" t="s">
        <v>450</v>
      </c>
      <c r="C1065" s="268" t="s">
        <v>1063</v>
      </c>
      <c r="D1065" s="452">
        <v>20</v>
      </c>
      <c r="E1065" s="243"/>
      <c r="F1065" s="1280" t="str">
        <f t="shared" si="142"/>
        <v/>
      </c>
    </row>
    <row r="1066" spans="1:6" s="42" customFormat="1" outlineLevel="1">
      <c r="A1066" s="259"/>
      <c r="B1066" s="26"/>
      <c r="C1066" s="260"/>
      <c r="D1066" s="261"/>
      <c r="E1066" s="1006"/>
      <c r="F1066" s="1006"/>
    </row>
    <row r="1067" spans="1:6" s="42" customFormat="1" outlineLevel="1">
      <c r="A1067" s="252" t="s">
        <v>494</v>
      </c>
      <c r="B1067" s="522" t="s">
        <v>451</v>
      </c>
      <c r="C1067" s="523"/>
      <c r="D1067" s="303"/>
      <c r="E1067" s="1306"/>
      <c r="F1067" s="1306"/>
    </row>
    <row r="1068" spans="1:6" s="42" customFormat="1" ht="25.5" outlineLevel="1">
      <c r="A1068" s="256"/>
      <c r="B1068" s="524" t="s">
        <v>452</v>
      </c>
      <c r="C1068" s="257"/>
      <c r="D1068" s="258"/>
      <c r="E1068" s="1005"/>
      <c r="F1068" s="1005"/>
    </row>
    <row r="1069" spans="1:6" s="244" customFormat="1" outlineLevel="1">
      <c r="A1069" s="259"/>
      <c r="B1069" s="26" t="s">
        <v>1294</v>
      </c>
      <c r="C1069" s="260"/>
      <c r="D1069" s="261"/>
      <c r="E1069" s="1006"/>
      <c r="F1069" s="1006"/>
    </row>
    <row r="1070" spans="1:6" s="244" customFormat="1" outlineLevel="1">
      <c r="A1070" s="266" t="s">
        <v>519</v>
      </c>
      <c r="B1070" s="515" t="s">
        <v>453</v>
      </c>
      <c r="C1070" s="268" t="s">
        <v>491</v>
      </c>
      <c r="D1070" s="303">
        <v>3</v>
      </c>
      <c r="E1070" s="243"/>
      <c r="F1070" s="1280" t="str">
        <f t="shared" ref="F1070:F1071" si="143">IF(N(E1070),ROUND(E1070*D1070,2),"")</f>
        <v/>
      </c>
    </row>
    <row r="1071" spans="1:6" s="42" customFormat="1" outlineLevel="1">
      <c r="A1071" s="266" t="s">
        <v>586</v>
      </c>
      <c r="B1071" s="515" t="s">
        <v>454</v>
      </c>
      <c r="C1071" s="268" t="s">
        <v>491</v>
      </c>
      <c r="D1071" s="265">
        <v>7</v>
      </c>
      <c r="E1071" s="243"/>
      <c r="F1071" s="1280" t="str">
        <f t="shared" si="143"/>
        <v/>
      </c>
    </row>
    <row r="1072" spans="1:6" s="14" customFormat="1" outlineLevel="1">
      <c r="A1072" s="259"/>
      <c r="B1072" s="26"/>
      <c r="C1072" s="260"/>
      <c r="D1072" s="261"/>
      <c r="E1072" s="1164"/>
      <c r="F1072" s="1320"/>
    </row>
    <row r="1073" spans="1:9" s="14" customFormat="1" outlineLevel="1">
      <c r="A1073" s="533" t="s">
        <v>897</v>
      </c>
      <c r="B1073" s="15" t="s">
        <v>2095</v>
      </c>
      <c r="C1073" s="395" t="s">
        <v>1063</v>
      </c>
      <c r="D1073" s="377">
        <v>20</v>
      </c>
      <c r="E1073" s="988"/>
      <c r="F1073" s="1277" t="str">
        <f t="shared" ref="F1073" si="144">IF(N(E1073),ROUND(E1073*D1073,2),"")</f>
        <v/>
      </c>
    </row>
    <row r="1074" spans="1:9" s="14" customFormat="1" ht="38.25" outlineLevel="1">
      <c r="A1074" s="500"/>
      <c r="B1074" s="21" t="s">
        <v>469</v>
      </c>
      <c r="C1074" s="538"/>
      <c r="D1074" s="539"/>
      <c r="E1074" s="1301"/>
      <c r="F1074" s="1301"/>
    </row>
    <row r="1075" spans="1:9" s="14" customFormat="1" outlineLevel="1">
      <c r="A1075" s="540"/>
      <c r="B1075" s="541" t="s">
        <v>1255</v>
      </c>
      <c r="C1075" s="542"/>
      <c r="D1075" s="543"/>
      <c r="E1075" s="1335"/>
      <c r="F1075" s="1335"/>
    </row>
    <row r="1076" spans="1:9" s="14" customFormat="1" outlineLevel="1">
      <c r="A1076" s="566"/>
      <c r="B1076" s="22"/>
      <c r="C1076" s="538"/>
      <c r="D1076" s="539"/>
      <c r="E1076" s="1301"/>
      <c r="F1076" s="1375"/>
    </row>
    <row r="1077" spans="1:9" s="14" customFormat="1" outlineLevel="1">
      <c r="A1077" s="533" t="s">
        <v>898</v>
      </c>
      <c r="B1077" s="15" t="s">
        <v>2096</v>
      </c>
      <c r="C1077" s="395" t="s">
        <v>1063</v>
      </c>
      <c r="D1077" s="377">
        <v>10</v>
      </c>
      <c r="E1077" s="988"/>
      <c r="F1077" s="1277" t="str">
        <f t="shared" ref="F1077" si="145">IF(N(E1077),ROUND(E1077*D1077,2),"")</f>
        <v/>
      </c>
    </row>
    <row r="1078" spans="1:9" s="14" customFormat="1" ht="51" outlineLevel="1">
      <c r="A1078" s="500"/>
      <c r="B1078" s="21" t="s">
        <v>468</v>
      </c>
      <c r="C1078" s="538"/>
      <c r="D1078" s="539"/>
      <c r="E1078" s="1399"/>
      <c r="F1078" s="1399"/>
    </row>
    <row r="1079" spans="1:9" s="244" customFormat="1" outlineLevel="1">
      <c r="A1079" s="540"/>
      <c r="B1079" s="541" t="s">
        <v>1255</v>
      </c>
      <c r="C1079" s="542"/>
      <c r="D1079" s="543"/>
      <c r="E1079" s="1325"/>
      <c r="F1079" s="1326"/>
    </row>
    <row r="1080" spans="1:9" s="42" customFormat="1" outlineLevel="1">
      <c r="A1080" s="269"/>
      <c r="B1080" s="267"/>
      <c r="C1080" s="271"/>
      <c r="D1080" s="272"/>
      <c r="E1080" s="1325"/>
      <c r="F1080" s="1400"/>
    </row>
    <row r="1081" spans="1:9" s="42" customFormat="1" outlineLevel="1">
      <c r="A1081" s="252" t="s">
        <v>899</v>
      </c>
      <c r="B1081" s="3" t="s">
        <v>1097</v>
      </c>
      <c r="C1081" s="254" t="s">
        <v>159</v>
      </c>
      <c r="D1081" s="474">
        <v>1</v>
      </c>
      <c r="E1081" s="941"/>
      <c r="F1081" s="1277" t="str">
        <f t="shared" ref="F1081" si="146">IF(N(E1081),ROUND(E1081*D1081,2),"")</f>
        <v/>
      </c>
    </row>
    <row r="1082" spans="1:9" s="42" customFormat="1" ht="102" outlineLevel="1">
      <c r="A1082" s="256"/>
      <c r="B1082" s="711" t="s">
        <v>1723</v>
      </c>
      <c r="C1082" s="257"/>
      <c r="D1082" s="258"/>
      <c r="E1082" s="849"/>
      <c r="F1082" s="1394"/>
    </row>
    <row r="1083" spans="1:9" s="42" customFormat="1">
      <c r="A1083" s="259"/>
      <c r="B1083" s="26" t="s">
        <v>386</v>
      </c>
      <c r="C1083" s="260"/>
      <c r="D1083" s="261"/>
      <c r="E1083" s="1402"/>
      <c r="F1083" s="1006"/>
      <c r="G1083" s="13"/>
      <c r="H1083" s="41"/>
      <c r="I1083" s="41"/>
    </row>
    <row r="1084" spans="1:9" s="46" customFormat="1" ht="20.100000000000001" customHeight="1" thickBot="1">
      <c r="A1084" s="108"/>
      <c r="B1084" s="109"/>
      <c r="C1084" s="110"/>
      <c r="D1084" s="111"/>
      <c r="E1084" s="1212"/>
      <c r="F1084" s="1213"/>
      <c r="G1084" s="45"/>
      <c r="H1084" s="45"/>
    </row>
    <row r="1085" spans="1:9" s="87" customFormat="1" ht="13.5" thickBot="1">
      <c r="A1085" s="142"/>
      <c r="B1085" s="164" t="s">
        <v>470</v>
      </c>
      <c r="C1085" s="144"/>
      <c r="D1085" s="144"/>
      <c r="E1085" s="163"/>
      <c r="F1085" s="1284">
        <f>SUM(F1028:F1084)</f>
        <v>0</v>
      </c>
      <c r="G1085" s="25"/>
      <c r="H1085" s="25"/>
    </row>
    <row r="1086" spans="1:9" s="46" customFormat="1">
      <c r="A1086" s="100"/>
      <c r="B1086" s="101"/>
      <c r="C1086" s="159"/>
      <c r="D1086" s="73"/>
      <c r="E1086" s="1261"/>
      <c r="F1086" s="1262"/>
      <c r="G1086" s="45"/>
      <c r="H1086" s="45"/>
    </row>
    <row r="1087" spans="1:9" s="87" customFormat="1">
      <c r="A1087" s="79" t="s">
        <v>1346</v>
      </c>
      <c r="B1087" s="80" t="s">
        <v>471</v>
      </c>
      <c r="C1087" s="81"/>
      <c r="D1087" s="82"/>
      <c r="E1087" s="1158"/>
      <c r="F1087" s="1159"/>
      <c r="G1087" s="25"/>
      <c r="H1087" s="25"/>
    </row>
    <row r="1088" spans="1:9" s="14" customFormat="1" outlineLevel="1">
      <c r="A1088" s="83"/>
      <c r="B1088" s="84"/>
      <c r="C1088" s="85"/>
      <c r="D1088" s="86"/>
      <c r="E1088" s="1261"/>
      <c r="F1088" s="1262"/>
    </row>
    <row r="1089" spans="1:6" s="14" customFormat="1" outlineLevel="1">
      <c r="A1089" s="533" t="s">
        <v>490</v>
      </c>
      <c r="B1089" s="15" t="s">
        <v>1385</v>
      </c>
      <c r="C1089" s="395"/>
      <c r="D1089" s="377"/>
      <c r="E1089" s="1341"/>
      <c r="F1089" s="1341"/>
    </row>
    <row r="1090" spans="1:6" s="14" customFormat="1" ht="38.25" outlineLevel="1">
      <c r="A1090" s="500"/>
      <c r="B1090" s="21" t="s">
        <v>1386</v>
      </c>
      <c r="C1090" s="538"/>
      <c r="D1090" s="539"/>
      <c r="E1090" s="1301"/>
      <c r="F1090" s="1301"/>
    </row>
    <row r="1091" spans="1:6" s="42" customFormat="1" outlineLevel="1">
      <c r="A1091" s="540"/>
      <c r="B1091" s="541" t="s">
        <v>1255</v>
      </c>
      <c r="C1091" s="542"/>
      <c r="D1091" s="543"/>
      <c r="E1091" s="1335"/>
      <c r="F1091" s="1335"/>
    </row>
    <row r="1092" spans="1:6" s="244" customFormat="1" outlineLevel="1">
      <c r="A1092" s="418" t="s">
        <v>487</v>
      </c>
      <c r="B1092" s="515" t="s">
        <v>2086</v>
      </c>
      <c r="C1092" s="690" t="s">
        <v>1063</v>
      </c>
      <c r="D1092" s="452">
        <v>265</v>
      </c>
      <c r="E1092" s="242"/>
      <c r="F1092" s="1312" t="str">
        <f t="shared" ref="F1092:F1094" si="147">IF(N(E1092),ROUND(E1092*D1092,2),"")</f>
        <v/>
      </c>
    </row>
    <row r="1093" spans="1:6" s="14" customFormat="1" outlineLevel="1">
      <c r="A1093" s="269"/>
      <c r="B1093" s="267"/>
      <c r="C1093" s="271"/>
      <c r="D1093" s="272"/>
      <c r="E1093" s="1162"/>
      <c r="F1093" s="1321"/>
    </row>
    <row r="1094" spans="1:6" s="14" customFormat="1" outlineLevel="1">
      <c r="A1094" s="533" t="s">
        <v>492</v>
      </c>
      <c r="B1094" s="15" t="s">
        <v>2097</v>
      </c>
      <c r="C1094" s="395" t="s">
        <v>491</v>
      </c>
      <c r="D1094" s="377">
        <v>4</v>
      </c>
      <c r="E1094" s="988"/>
      <c r="F1094" s="1311" t="str">
        <f t="shared" si="147"/>
        <v/>
      </c>
    </row>
    <row r="1095" spans="1:6" s="14" customFormat="1" ht="51" outlineLevel="1">
      <c r="A1095" s="500"/>
      <c r="B1095" s="642" t="s">
        <v>2098</v>
      </c>
      <c r="C1095" s="538"/>
      <c r="D1095" s="539"/>
      <c r="E1095" s="1345"/>
      <c r="F1095" s="1324"/>
    </row>
    <row r="1096" spans="1:6" s="244" customFormat="1" outlineLevel="1">
      <c r="A1096" s="540"/>
      <c r="B1096" s="541" t="s">
        <v>524</v>
      </c>
      <c r="C1096" s="542"/>
      <c r="D1096" s="543"/>
      <c r="E1096" s="1325"/>
      <c r="F1096" s="1326"/>
    </row>
    <row r="1097" spans="1:6" s="14" customFormat="1" outlineLevel="1">
      <c r="A1097" s="269"/>
      <c r="B1097" s="267"/>
      <c r="C1097" s="271"/>
      <c r="D1097" s="272"/>
      <c r="E1097" s="1162"/>
      <c r="F1097" s="1321"/>
    </row>
    <row r="1098" spans="1:6" s="14" customFormat="1" outlineLevel="1">
      <c r="A1098" s="533" t="s">
        <v>493</v>
      </c>
      <c r="B1098" s="15" t="s">
        <v>2099</v>
      </c>
      <c r="C1098" s="395" t="s">
        <v>491</v>
      </c>
      <c r="D1098" s="377">
        <v>10</v>
      </c>
      <c r="E1098" s="988"/>
      <c r="F1098" s="1311" t="str">
        <f t="shared" ref="F1098" si="148">IF(N(E1098),ROUND(E1098*D1098,2),"")</f>
        <v/>
      </c>
    </row>
    <row r="1099" spans="1:6" s="14" customFormat="1" ht="63.75" outlineLevel="1">
      <c r="A1099" s="500"/>
      <c r="B1099" s="642" t="s">
        <v>2100</v>
      </c>
      <c r="C1099" s="538"/>
      <c r="D1099" s="539"/>
      <c r="E1099" s="1345"/>
      <c r="F1099" s="1324"/>
    </row>
    <row r="1100" spans="1:6" s="244" customFormat="1" outlineLevel="1">
      <c r="A1100" s="540"/>
      <c r="B1100" s="541" t="s">
        <v>524</v>
      </c>
      <c r="C1100" s="542"/>
      <c r="D1100" s="543"/>
      <c r="E1100" s="1325"/>
      <c r="F1100" s="1326"/>
    </row>
    <row r="1101" spans="1:6" s="14" customFormat="1" outlineLevel="1">
      <c r="A1101" s="269"/>
      <c r="B1101" s="267"/>
      <c r="C1101" s="271"/>
      <c r="D1101" s="272"/>
      <c r="E1101" s="1162"/>
      <c r="F1101" s="1321"/>
    </row>
    <row r="1102" spans="1:6" s="14" customFormat="1" outlineLevel="1">
      <c r="A1102" s="533" t="s">
        <v>901</v>
      </c>
      <c r="B1102" s="15" t="s">
        <v>528</v>
      </c>
      <c r="C1102" s="395" t="s">
        <v>491</v>
      </c>
      <c r="D1102" s="377">
        <v>6</v>
      </c>
      <c r="E1102" s="988"/>
      <c r="F1102" s="1311" t="str">
        <f t="shared" ref="F1102" si="149">IF(N(E1102),ROUND(E1102*D1102,2),"")</f>
        <v/>
      </c>
    </row>
    <row r="1103" spans="1:6" s="14" customFormat="1" ht="51" outlineLevel="1">
      <c r="A1103" s="500"/>
      <c r="B1103" s="35" t="s">
        <v>2101</v>
      </c>
      <c r="C1103" s="538"/>
      <c r="D1103" s="539"/>
      <c r="E1103" s="1345"/>
      <c r="F1103" s="1324"/>
    </row>
    <row r="1104" spans="1:6" s="244" customFormat="1" outlineLevel="1">
      <c r="A1104" s="540"/>
      <c r="B1104" s="541" t="s">
        <v>524</v>
      </c>
      <c r="C1104" s="542"/>
      <c r="D1104" s="543"/>
      <c r="E1104" s="1325"/>
      <c r="F1104" s="1326"/>
    </row>
    <row r="1105" spans="1:6" s="14" customFormat="1" outlineLevel="1">
      <c r="A1105" s="269"/>
      <c r="B1105" s="267"/>
      <c r="C1105" s="271"/>
      <c r="D1105" s="272"/>
      <c r="E1105" s="1162"/>
      <c r="F1105" s="1321"/>
    </row>
    <row r="1106" spans="1:6" s="14" customFormat="1" outlineLevel="1">
      <c r="A1106" s="533" t="s">
        <v>588</v>
      </c>
      <c r="B1106" s="15" t="s">
        <v>528</v>
      </c>
      <c r="C1106" s="395" t="s">
        <v>491</v>
      </c>
      <c r="D1106" s="377">
        <v>7</v>
      </c>
      <c r="E1106" s="988"/>
      <c r="F1106" s="1311" t="str">
        <f t="shared" ref="F1106" si="150">IF(N(E1106),ROUND(E1106*D1106,2),"")</f>
        <v/>
      </c>
    </row>
    <row r="1107" spans="1:6" s="14" customFormat="1" ht="51" outlineLevel="1">
      <c r="A1107" s="500"/>
      <c r="B1107" s="642" t="s">
        <v>2102</v>
      </c>
      <c r="C1107" s="538"/>
      <c r="D1107" s="539"/>
      <c r="E1107" s="1345"/>
      <c r="F1107" s="1324"/>
    </row>
    <row r="1108" spans="1:6" s="244" customFormat="1" outlineLevel="1">
      <c r="A1108" s="540"/>
      <c r="B1108" s="541" t="s">
        <v>524</v>
      </c>
      <c r="C1108" s="542"/>
      <c r="D1108" s="543"/>
      <c r="E1108" s="1325"/>
      <c r="F1108" s="1326"/>
    </row>
    <row r="1109" spans="1:6" s="14" customFormat="1" outlineLevel="1">
      <c r="A1109" s="269"/>
      <c r="B1109" s="267"/>
      <c r="C1109" s="271"/>
      <c r="D1109" s="272"/>
      <c r="E1109" s="1162"/>
      <c r="F1109" s="1320"/>
    </row>
    <row r="1110" spans="1:6" s="14" customFormat="1" outlineLevel="1">
      <c r="A1110" s="533" t="s">
        <v>494</v>
      </c>
      <c r="B1110" s="15" t="s">
        <v>529</v>
      </c>
      <c r="C1110" s="395" t="s">
        <v>491</v>
      </c>
      <c r="D1110" s="377">
        <v>14</v>
      </c>
      <c r="E1110" s="988"/>
      <c r="F1110" s="1403" t="str">
        <f t="shared" ref="F1110" si="151">IF(N(E1110),ROUND(E1110*D1110,2),"")</f>
        <v/>
      </c>
    </row>
    <row r="1111" spans="1:6" s="14" customFormat="1" ht="63.75" outlineLevel="1">
      <c r="A1111" s="500"/>
      <c r="B1111" s="642" t="s">
        <v>530</v>
      </c>
      <c r="C1111" s="538"/>
      <c r="D1111" s="539"/>
      <c r="E1111" s="1345"/>
      <c r="F1111" s="1324"/>
    </row>
    <row r="1112" spans="1:6" s="244" customFormat="1" outlineLevel="1">
      <c r="A1112" s="540"/>
      <c r="B1112" s="541" t="s">
        <v>524</v>
      </c>
      <c r="C1112" s="542"/>
      <c r="D1112" s="543"/>
      <c r="E1112" s="1325"/>
      <c r="F1112" s="1326"/>
    </row>
    <row r="1113" spans="1:6" s="14" customFormat="1" outlineLevel="1">
      <c r="A1113" s="269"/>
      <c r="B1113" s="267"/>
      <c r="C1113" s="271"/>
      <c r="D1113" s="272"/>
      <c r="E1113" s="1162"/>
      <c r="F1113" s="1321"/>
    </row>
    <row r="1114" spans="1:6" s="14" customFormat="1" outlineLevel="1">
      <c r="A1114" s="533" t="s">
        <v>897</v>
      </c>
      <c r="B1114" s="15" t="s">
        <v>2103</v>
      </c>
      <c r="C1114" s="395" t="s">
        <v>491</v>
      </c>
      <c r="D1114" s="377">
        <v>14</v>
      </c>
      <c r="E1114" s="988"/>
      <c r="F1114" s="1311" t="str">
        <f t="shared" ref="F1114" si="152">IF(N(E1114),ROUND(E1114*D1114,2),"")</f>
        <v/>
      </c>
    </row>
    <row r="1115" spans="1:6" s="14" customFormat="1" ht="63.75" outlineLevel="1">
      <c r="A1115" s="500"/>
      <c r="B1115" s="712" t="s">
        <v>2104</v>
      </c>
      <c r="C1115" s="538"/>
      <c r="D1115" s="539"/>
      <c r="E1115" s="1345"/>
      <c r="F1115" s="1324"/>
    </row>
    <row r="1116" spans="1:6" s="244" customFormat="1" outlineLevel="1">
      <c r="A1116" s="540"/>
      <c r="B1116" s="541" t="s">
        <v>525</v>
      </c>
      <c r="C1116" s="542"/>
      <c r="D1116" s="543"/>
      <c r="E1116" s="1325"/>
      <c r="F1116" s="1326"/>
    </row>
    <row r="1117" spans="1:6" s="14" customFormat="1" outlineLevel="1">
      <c r="A1117" s="269"/>
      <c r="B1117" s="267"/>
      <c r="C1117" s="271"/>
      <c r="D1117" s="272"/>
      <c r="E1117" s="1162"/>
      <c r="F1117" s="1321"/>
    </row>
    <row r="1118" spans="1:6" s="14" customFormat="1" outlineLevel="1">
      <c r="A1118" s="533" t="s">
        <v>898</v>
      </c>
      <c r="B1118" s="15" t="s">
        <v>526</v>
      </c>
      <c r="C1118" s="395" t="s">
        <v>491</v>
      </c>
      <c r="D1118" s="377">
        <v>14</v>
      </c>
      <c r="E1118" s="988"/>
      <c r="F1118" s="1311" t="str">
        <f t="shared" ref="F1118" si="153">IF(N(E1118),ROUND(E1118*D1118,2),"")</f>
        <v/>
      </c>
    </row>
    <row r="1119" spans="1:6" s="14" customFormat="1" outlineLevel="1">
      <c r="A1119" s="500"/>
      <c r="B1119" s="21" t="s">
        <v>527</v>
      </c>
      <c r="C1119" s="538"/>
      <c r="D1119" s="539"/>
      <c r="E1119" s="1345"/>
      <c r="F1119" s="1324"/>
    </row>
    <row r="1120" spans="1:6" s="14" customFormat="1" outlineLevel="1">
      <c r="A1120" s="540"/>
      <c r="B1120" s="541" t="s">
        <v>430</v>
      </c>
      <c r="C1120" s="542"/>
      <c r="D1120" s="543"/>
      <c r="E1120" s="1325"/>
      <c r="F1120" s="1326"/>
    </row>
    <row r="1121" spans="1:6" s="14" customFormat="1" outlineLevel="1">
      <c r="A1121" s="566"/>
      <c r="B1121" s="22"/>
      <c r="C1121" s="538"/>
      <c r="D1121" s="539"/>
      <c r="E1121" s="1345"/>
      <c r="F1121" s="1377"/>
    </row>
    <row r="1122" spans="1:6" s="14" customFormat="1" outlineLevel="1">
      <c r="A1122" s="533" t="s">
        <v>899</v>
      </c>
      <c r="B1122" s="15" t="s">
        <v>472</v>
      </c>
      <c r="C1122" s="395" t="s">
        <v>491</v>
      </c>
      <c r="D1122" s="377">
        <v>16</v>
      </c>
      <c r="E1122" s="988"/>
      <c r="F1122" s="1311" t="str">
        <f t="shared" ref="F1122" si="154">IF(N(E1122),ROUND(E1122*D1122,2),"")</f>
        <v/>
      </c>
    </row>
    <row r="1123" spans="1:6" s="14" customFormat="1" ht="76.5" outlineLevel="1">
      <c r="A1123" s="500"/>
      <c r="B1123" s="21" t="s">
        <v>522</v>
      </c>
      <c r="C1123" s="538"/>
      <c r="D1123" s="539"/>
      <c r="E1123" s="1301"/>
      <c r="F1123" s="1301"/>
    </row>
    <row r="1124" spans="1:6" s="244" customFormat="1" outlineLevel="1">
      <c r="A1124" s="540"/>
      <c r="B1124" s="541" t="s">
        <v>1316</v>
      </c>
      <c r="C1124" s="542"/>
      <c r="D1124" s="543"/>
      <c r="E1124" s="1335"/>
      <c r="F1124" s="1335"/>
    </row>
    <row r="1125" spans="1:6" s="14" customFormat="1" outlineLevel="1">
      <c r="A1125" s="269"/>
      <c r="B1125" s="267"/>
      <c r="C1125" s="271"/>
      <c r="D1125" s="272"/>
      <c r="E1125" s="1162"/>
      <c r="F1125" s="1163"/>
    </row>
    <row r="1126" spans="1:6" s="14" customFormat="1" ht="25.5" outlineLevel="1">
      <c r="A1126" s="533" t="s">
        <v>909</v>
      </c>
      <c r="B1126" s="15" t="s">
        <v>2105</v>
      </c>
      <c r="C1126" s="395" t="s">
        <v>491</v>
      </c>
      <c r="D1126" s="377">
        <v>14</v>
      </c>
      <c r="E1126" s="988"/>
      <c r="F1126" s="1311" t="str">
        <f t="shared" ref="F1126" si="155">IF(N(E1126),ROUND(E1126*D1126,2),"")</f>
        <v/>
      </c>
    </row>
    <row r="1127" spans="1:6" s="14" customFormat="1" ht="51" outlineLevel="1">
      <c r="A1127" s="500"/>
      <c r="B1127" s="21" t="s">
        <v>523</v>
      </c>
      <c r="C1127" s="538"/>
      <c r="D1127" s="539"/>
      <c r="E1127" s="1301"/>
      <c r="F1127" s="1301"/>
    </row>
    <row r="1128" spans="1:6" s="14" customFormat="1" outlineLevel="1">
      <c r="A1128" s="540"/>
      <c r="B1128" s="541" t="s">
        <v>1316</v>
      </c>
      <c r="C1128" s="542"/>
      <c r="D1128" s="543"/>
      <c r="E1128" s="1335"/>
      <c r="F1128" s="1335"/>
    </row>
    <row r="1129" spans="1:6" s="14" customFormat="1" outlineLevel="1">
      <c r="A1129" s="540"/>
      <c r="B1129" s="541"/>
      <c r="C1129" s="542"/>
      <c r="D1129" s="543"/>
      <c r="E1129" s="1335"/>
      <c r="F1129" s="1335"/>
    </row>
    <row r="1130" spans="1:6" s="14" customFormat="1" ht="51" outlineLevel="1">
      <c r="A1130" s="533" t="s">
        <v>916</v>
      </c>
      <c r="B1130" s="15" t="s">
        <v>2106</v>
      </c>
      <c r="C1130" s="395" t="s">
        <v>491</v>
      </c>
      <c r="D1130" s="377">
        <v>25</v>
      </c>
      <c r="E1130" s="988"/>
      <c r="F1130" s="1311" t="str">
        <f t="shared" ref="F1130" si="156">IF(N(E1130),ROUND(E1130*D1130,2),"")</f>
        <v/>
      </c>
    </row>
    <row r="1131" spans="1:6" s="14" customFormat="1" outlineLevel="1">
      <c r="A1131" s="540"/>
      <c r="B1131" s="541" t="s">
        <v>1316</v>
      </c>
      <c r="C1131" s="542"/>
      <c r="D1131" s="543"/>
      <c r="E1131" s="1335"/>
      <c r="F1131" s="1335"/>
    </row>
    <row r="1132" spans="1:6" s="14" customFormat="1" outlineLevel="1">
      <c r="A1132" s="540"/>
      <c r="B1132" s="541"/>
      <c r="C1132" s="542"/>
      <c r="D1132" s="543"/>
      <c r="E1132" s="1335"/>
      <c r="F1132" s="1335"/>
    </row>
    <row r="1133" spans="1:6" s="14" customFormat="1" ht="76.5" outlineLevel="1">
      <c r="A1133" s="540" t="s">
        <v>987</v>
      </c>
      <c r="B1133" s="541" t="s">
        <v>2107</v>
      </c>
      <c r="C1133" s="579" t="s">
        <v>491</v>
      </c>
      <c r="D1133" s="580">
        <v>20</v>
      </c>
      <c r="E1133" s="985"/>
      <c r="F1133" s="1312" t="str">
        <f t="shared" ref="F1133" si="157">IF(N(E1133),ROUND(E1133*D1133,2),"")</f>
        <v/>
      </c>
    </row>
    <row r="1134" spans="1:6" s="14" customFormat="1" outlineLevel="1">
      <c r="A1134" s="540"/>
      <c r="B1134" s="541"/>
      <c r="C1134" s="542"/>
      <c r="D1134" s="543"/>
      <c r="E1134" s="1325"/>
      <c r="F1134" s="1326"/>
    </row>
    <row r="1135" spans="1:6" s="14" customFormat="1" ht="25.5" outlineLevel="1">
      <c r="A1135" s="540" t="s">
        <v>990</v>
      </c>
      <c r="B1135" s="541" t="s">
        <v>2108</v>
      </c>
      <c r="C1135" s="542" t="s">
        <v>491</v>
      </c>
      <c r="D1135" s="543">
        <v>10</v>
      </c>
      <c r="E1135" s="983"/>
      <c r="F1135" s="1312" t="str">
        <f t="shared" ref="F1135:F1143" si="158">IF(N(E1135),ROUND(E1135*D1135,2),"")</f>
        <v/>
      </c>
    </row>
    <row r="1136" spans="1:6" s="14" customFormat="1" outlineLevel="1">
      <c r="A1136" s="540"/>
      <c r="B1136" s="541"/>
      <c r="C1136" s="542"/>
      <c r="D1136" s="543"/>
      <c r="E1136" s="1325"/>
      <c r="F1136" s="1326"/>
    </row>
    <row r="1137" spans="1:9" s="14" customFormat="1" ht="38.25" outlineLevel="1">
      <c r="A1137" s="540" t="s">
        <v>991</v>
      </c>
      <c r="B1137" s="541" t="s">
        <v>2109</v>
      </c>
      <c r="C1137" s="542" t="s">
        <v>491</v>
      </c>
      <c r="D1137" s="543">
        <v>10</v>
      </c>
      <c r="E1137" s="983"/>
      <c r="F1137" s="1312" t="str">
        <f t="shared" si="158"/>
        <v/>
      </c>
    </row>
    <row r="1138" spans="1:9" s="14" customFormat="1" outlineLevel="1">
      <c r="A1138" s="540"/>
      <c r="B1138" s="541"/>
      <c r="C1138" s="542"/>
      <c r="D1138" s="543"/>
      <c r="E1138" s="1335"/>
      <c r="F1138" s="1335"/>
    </row>
    <row r="1139" spans="1:9" s="14" customFormat="1" ht="38.25" outlineLevel="1">
      <c r="A1139" s="540" t="s">
        <v>992</v>
      </c>
      <c r="B1139" s="541" t="s">
        <v>2110</v>
      </c>
      <c r="C1139" s="542" t="s">
        <v>491</v>
      </c>
      <c r="D1139" s="543">
        <v>4</v>
      </c>
      <c r="E1139" s="985"/>
      <c r="F1139" s="1312" t="str">
        <f t="shared" si="158"/>
        <v/>
      </c>
    </row>
    <row r="1140" spans="1:9" s="14" customFormat="1" outlineLevel="1">
      <c r="A1140" s="540"/>
      <c r="B1140" s="541"/>
      <c r="C1140" s="542"/>
      <c r="D1140" s="543"/>
      <c r="E1140" s="1325"/>
      <c r="F1140" s="1326"/>
    </row>
    <row r="1141" spans="1:9" s="42" customFormat="1" outlineLevel="1">
      <c r="A1141" s="540" t="s">
        <v>1037</v>
      </c>
      <c r="B1141" s="541" t="s">
        <v>2111</v>
      </c>
      <c r="C1141" s="542" t="s">
        <v>257</v>
      </c>
      <c r="D1141" s="713">
        <v>1</v>
      </c>
      <c r="E1141" s="983"/>
      <c r="F1141" s="1312" t="str">
        <f t="shared" si="158"/>
        <v/>
      </c>
    </row>
    <row r="1142" spans="1:9" s="42" customFormat="1" outlineLevel="1">
      <c r="A1142" s="259"/>
      <c r="B1142" s="26"/>
      <c r="C1142" s="260"/>
      <c r="D1142" s="261"/>
      <c r="E1142" s="1325"/>
      <c r="F1142" s="1326"/>
    </row>
    <row r="1143" spans="1:9" s="42" customFormat="1" ht="25.5" outlineLevel="1">
      <c r="A1143" s="252" t="s">
        <v>1038</v>
      </c>
      <c r="B1143" s="3" t="s">
        <v>2112</v>
      </c>
      <c r="C1143" s="254" t="s">
        <v>159</v>
      </c>
      <c r="D1143" s="474">
        <v>1</v>
      </c>
      <c r="E1143" s="988"/>
      <c r="F1143" s="1311" t="str">
        <f t="shared" si="158"/>
        <v/>
      </c>
    </row>
    <row r="1144" spans="1:9" s="42" customFormat="1" ht="76.5" outlineLevel="1">
      <c r="A1144" s="256"/>
      <c r="B1144" s="711" t="s">
        <v>1724</v>
      </c>
      <c r="C1144" s="257"/>
      <c r="D1144" s="258"/>
      <c r="E1144" s="1005"/>
      <c r="F1144" s="1005"/>
    </row>
    <row r="1145" spans="1:9" s="42" customFormat="1">
      <c r="A1145" s="259"/>
      <c r="B1145" s="26" t="s">
        <v>386</v>
      </c>
      <c r="C1145" s="260"/>
      <c r="D1145" s="261"/>
      <c r="E1145" s="1006"/>
      <c r="F1145" s="1006"/>
      <c r="G1145" s="13"/>
      <c r="H1145" s="41"/>
      <c r="I1145" s="41"/>
    </row>
    <row r="1146" spans="1:9" s="46" customFormat="1" ht="20.100000000000001" customHeight="1" thickBot="1">
      <c r="A1146" s="108"/>
      <c r="B1146" s="109"/>
      <c r="C1146" s="110"/>
      <c r="D1146" s="111"/>
      <c r="E1146" s="1212"/>
      <c r="F1146" s="1213"/>
      <c r="G1146" s="45"/>
      <c r="H1146" s="45"/>
    </row>
    <row r="1147" spans="1:9" s="87" customFormat="1" ht="13.5" thickBot="1">
      <c r="A1147" s="142"/>
      <c r="B1147" s="164" t="s">
        <v>1387</v>
      </c>
      <c r="C1147" s="144"/>
      <c r="D1147" s="144"/>
      <c r="E1147" s="163"/>
      <c r="F1147" s="1271">
        <f>SUM(F1090:F1146)</f>
        <v>0</v>
      </c>
      <c r="G1147" s="25"/>
      <c r="H1147" s="25"/>
    </row>
    <row r="1148" spans="1:9" s="46" customFormat="1" ht="20.100000000000001" customHeight="1">
      <c r="A1148" s="100"/>
      <c r="B1148" s="101"/>
      <c r="C1148" s="159"/>
      <c r="D1148" s="73"/>
      <c r="E1148" s="1261"/>
      <c r="F1148" s="1262"/>
      <c r="G1148" s="45"/>
      <c r="H1148" s="45"/>
    </row>
    <row r="1149" spans="1:9" s="87" customFormat="1">
      <c r="A1149" s="79" t="s">
        <v>1347</v>
      </c>
      <c r="B1149" s="80" t="s">
        <v>1627</v>
      </c>
      <c r="C1149" s="81"/>
      <c r="D1149" s="82"/>
      <c r="E1149" s="1158"/>
      <c r="F1149" s="1159"/>
      <c r="G1149" s="25"/>
      <c r="H1149" s="25"/>
    </row>
    <row r="1150" spans="1:9" s="46" customFormat="1" ht="20.100000000000001" customHeight="1">
      <c r="A1150" s="100"/>
      <c r="B1150" s="101"/>
      <c r="C1150" s="159"/>
      <c r="D1150" s="73"/>
      <c r="E1150" s="1261"/>
      <c r="F1150" s="1262"/>
      <c r="G1150" s="45"/>
      <c r="H1150" s="45"/>
    </row>
    <row r="1151" spans="1:9" s="42" customFormat="1" collapsed="1">
      <c r="A1151" s="104" t="s">
        <v>2113</v>
      </c>
      <c r="B1151" s="105" t="s">
        <v>1388</v>
      </c>
      <c r="C1151" s="160"/>
      <c r="D1151" s="161"/>
      <c r="E1151" s="1263"/>
      <c r="F1151" s="1264"/>
      <c r="G1151" s="13"/>
      <c r="H1151" s="41"/>
      <c r="I1151" s="41"/>
    </row>
    <row r="1152" spans="1:9" s="14" customFormat="1" outlineLevel="1">
      <c r="A1152" s="108"/>
      <c r="B1152" s="109"/>
      <c r="C1152" s="110"/>
      <c r="D1152" s="111"/>
      <c r="E1152" s="1212"/>
      <c r="F1152" s="1213"/>
      <c r="G1152" s="13"/>
    </row>
    <row r="1153" spans="1:7" s="14" customFormat="1" outlineLevel="1">
      <c r="A1153" s="564" t="s">
        <v>490</v>
      </c>
      <c r="B1153" s="361" t="s">
        <v>1057</v>
      </c>
      <c r="C1153" s="395"/>
      <c r="D1153" s="377"/>
      <c r="E1153" s="1341"/>
      <c r="F1153" s="1341"/>
      <c r="G1153" s="13"/>
    </row>
    <row r="1154" spans="1:7" s="14" customFormat="1" outlineLevel="1">
      <c r="A1154" s="566"/>
      <c r="B1154" s="21" t="s">
        <v>971</v>
      </c>
      <c r="C1154" s="565"/>
      <c r="D1154" s="539"/>
      <c r="E1154" s="1301"/>
      <c r="F1154" s="1301"/>
      <c r="G1154" s="13"/>
    </row>
    <row r="1155" spans="1:7" s="14" customFormat="1" ht="76.5" outlineLevel="1">
      <c r="A1155" s="566"/>
      <c r="B1155" s="21" t="s">
        <v>1719</v>
      </c>
      <c r="C1155" s="565"/>
      <c r="D1155" s="539"/>
      <c r="E1155" s="1301"/>
      <c r="F1155" s="1301"/>
      <c r="G1155" s="13"/>
    </row>
    <row r="1156" spans="1:7" s="14" customFormat="1" ht="25.5" outlineLevel="1">
      <c r="A1156" s="706"/>
      <c r="B1156" s="541" t="s">
        <v>965</v>
      </c>
      <c r="C1156" s="707"/>
      <c r="D1156" s="543"/>
      <c r="E1156" s="1335"/>
      <c r="F1156" s="1335"/>
    </row>
    <row r="1157" spans="1:7" s="435" customFormat="1" outlineLevel="1">
      <c r="A1157" s="631" t="s">
        <v>487</v>
      </c>
      <c r="B1157" s="22" t="s">
        <v>2299</v>
      </c>
      <c r="C1157" s="579" t="s">
        <v>486</v>
      </c>
      <c r="D1157" s="580">
        <v>66</v>
      </c>
      <c r="E1157" s="985"/>
      <c r="F1157" s="1280" t="str">
        <f t="shared" ref="F1157" si="159">IF(N(E1157),ROUND(E1157*D1157,2),"")</f>
        <v/>
      </c>
      <c r="G1157" s="397"/>
    </row>
    <row r="1158" spans="1:7" s="435" customFormat="1" outlineLevel="1">
      <c r="A1158" s="714"/>
      <c r="B1158" s="715"/>
      <c r="C1158" s="716"/>
      <c r="D1158" s="539"/>
      <c r="E1158" s="1345"/>
      <c r="F1158" s="1324"/>
      <c r="G1158" s="397"/>
    </row>
    <row r="1159" spans="1:7" s="435" customFormat="1" outlineLevel="1">
      <c r="A1159" s="585" t="s">
        <v>492</v>
      </c>
      <c r="B1159" s="717" t="s">
        <v>1058</v>
      </c>
      <c r="C1159" s="718"/>
      <c r="D1159" s="377"/>
      <c r="E1159" s="1346"/>
      <c r="F1159" s="1366"/>
      <c r="G1159" s="397"/>
    </row>
    <row r="1160" spans="1:7" s="435" customFormat="1" ht="63.75" outlineLevel="1">
      <c r="A1160" s="636"/>
      <c r="B1160" s="295" t="s">
        <v>2300</v>
      </c>
      <c r="C1160" s="716"/>
      <c r="D1160" s="539"/>
      <c r="E1160" s="1345"/>
      <c r="F1160" s="1324"/>
      <c r="G1160" s="397"/>
    </row>
    <row r="1161" spans="1:7" s="435" customFormat="1" outlineLevel="1">
      <c r="A1161" s="548"/>
      <c r="B1161" s="719" t="s">
        <v>999</v>
      </c>
      <c r="C1161" s="720"/>
      <c r="D1161" s="543"/>
      <c r="E1161" s="1325"/>
      <c r="F1161" s="1326"/>
      <c r="G1161" s="397"/>
    </row>
    <row r="1162" spans="1:7" s="435" customFormat="1" outlineLevel="1">
      <c r="A1162" s="544" t="s">
        <v>483</v>
      </c>
      <c r="B1162" s="22" t="s">
        <v>389</v>
      </c>
      <c r="C1162" s="721" t="s">
        <v>503</v>
      </c>
      <c r="D1162" s="580">
        <v>880</v>
      </c>
      <c r="E1162" s="985"/>
      <c r="F1162" s="1280" t="str">
        <f t="shared" ref="F1162:F1163" si="160">IF(N(E1162),ROUND(E1162*D1162,2),"")</f>
        <v/>
      </c>
      <c r="G1162" s="397"/>
    </row>
    <row r="1163" spans="1:7" s="14" customFormat="1" outlineLevel="1">
      <c r="A1163" s="544" t="s">
        <v>484</v>
      </c>
      <c r="B1163" s="22" t="s">
        <v>390</v>
      </c>
      <c r="C1163" s="721" t="s">
        <v>503</v>
      </c>
      <c r="D1163" s="580">
        <v>460</v>
      </c>
      <c r="E1163" s="985"/>
      <c r="F1163" s="1280" t="str">
        <f t="shared" si="160"/>
        <v/>
      </c>
      <c r="G1163" s="13"/>
    </row>
    <row r="1164" spans="1:7" s="14" customFormat="1" outlineLevel="1">
      <c r="A1164" s="566"/>
      <c r="B1164" s="21"/>
      <c r="C1164" s="538"/>
      <c r="D1164" s="539"/>
      <c r="E1164" s="1345"/>
      <c r="F1164" s="1324"/>
      <c r="G1164" s="13"/>
    </row>
    <row r="1165" spans="1:7" s="14" customFormat="1" outlineLevel="1">
      <c r="A1165" s="564" t="s">
        <v>493</v>
      </c>
      <c r="B1165" s="361" t="s">
        <v>1060</v>
      </c>
      <c r="C1165" s="571"/>
      <c r="D1165" s="377"/>
      <c r="E1165" s="1346"/>
      <c r="F1165" s="1366"/>
      <c r="G1165" s="13"/>
    </row>
    <row r="1166" spans="1:7" s="14" customFormat="1" outlineLevel="1">
      <c r="A1166" s="706"/>
      <c r="B1166" s="541" t="s">
        <v>973</v>
      </c>
      <c r="C1166" s="707"/>
      <c r="D1166" s="543"/>
      <c r="E1166" s="1325"/>
      <c r="F1166" s="1326"/>
      <c r="G1166" s="13"/>
    </row>
    <row r="1167" spans="1:7" s="14" customFormat="1" outlineLevel="1">
      <c r="A1167" s="722"/>
      <c r="B1167" s="723"/>
      <c r="C1167" s="565"/>
      <c r="D1167" s="539"/>
      <c r="E1167" s="1345"/>
      <c r="F1167" s="1324"/>
      <c r="G1167" s="13"/>
    </row>
    <row r="1168" spans="1:7" s="14" customFormat="1" outlineLevel="1">
      <c r="A1168" s="564" t="s">
        <v>498</v>
      </c>
      <c r="B1168" s="361" t="s">
        <v>1015</v>
      </c>
      <c r="C1168" s="395" t="s">
        <v>486</v>
      </c>
      <c r="D1168" s="377">
        <v>15</v>
      </c>
      <c r="E1168" s="988"/>
      <c r="F1168" s="1277" t="str">
        <f t="shared" ref="F1168" si="161">IF(N(E1168),ROUND(E1168*D1168,2),"")</f>
        <v/>
      </c>
      <c r="G1168" s="13"/>
    </row>
    <row r="1169" spans="1:7" s="14" customFormat="1" outlineLevel="1">
      <c r="A1169" s="566"/>
      <c r="B1169" s="21" t="s">
        <v>1013</v>
      </c>
      <c r="C1169" s="565"/>
      <c r="D1169" s="539"/>
      <c r="E1169" s="1345"/>
      <c r="F1169" s="1324"/>
      <c r="G1169" s="13"/>
    </row>
    <row r="1170" spans="1:7" s="14" customFormat="1" ht="25.5" outlineLevel="1">
      <c r="A1170" s="722"/>
      <c r="B1170" s="21" t="s">
        <v>1014</v>
      </c>
      <c r="C1170" s="565"/>
      <c r="D1170" s="539"/>
      <c r="E1170" s="1345"/>
      <c r="F1170" s="1324"/>
      <c r="G1170" s="13"/>
    </row>
    <row r="1171" spans="1:7" s="14" customFormat="1" outlineLevel="1">
      <c r="A1171" s="724"/>
      <c r="B1171" s="541" t="s">
        <v>976</v>
      </c>
      <c r="C1171" s="542"/>
      <c r="D1171" s="543"/>
      <c r="E1171" s="1325"/>
      <c r="F1171" s="1404"/>
      <c r="G1171" s="13"/>
    </row>
    <row r="1172" spans="1:7" s="14" customFormat="1" outlineLevel="1">
      <c r="A1172" s="722"/>
      <c r="B1172" s="723"/>
      <c r="C1172" s="565"/>
      <c r="D1172" s="539"/>
      <c r="E1172" s="1345"/>
      <c r="F1172" s="1324"/>
      <c r="G1172" s="13"/>
    </row>
    <row r="1173" spans="1:7" s="14" customFormat="1" outlineLevel="1">
      <c r="A1173" s="564" t="s">
        <v>499</v>
      </c>
      <c r="B1173" s="361" t="s">
        <v>149</v>
      </c>
      <c r="C1173" s="395" t="s">
        <v>486</v>
      </c>
      <c r="D1173" s="377">
        <v>5</v>
      </c>
      <c r="E1173" s="988"/>
      <c r="F1173" s="1277" t="str">
        <f t="shared" ref="F1173" si="162">IF(N(E1173),ROUND(E1173*D1173,2),"")</f>
        <v/>
      </c>
      <c r="G1173" s="13"/>
    </row>
    <row r="1174" spans="1:7" s="14" customFormat="1" outlineLevel="1">
      <c r="A1174" s="566"/>
      <c r="B1174" s="21" t="s">
        <v>974</v>
      </c>
      <c r="C1174" s="565"/>
      <c r="D1174" s="539"/>
      <c r="E1174" s="1301"/>
      <c r="F1174" s="1301"/>
      <c r="G1174" s="13"/>
    </row>
    <row r="1175" spans="1:7" s="14" customFormat="1" ht="25.5" outlineLevel="1">
      <c r="A1175" s="722"/>
      <c r="B1175" s="21" t="s">
        <v>975</v>
      </c>
      <c r="C1175" s="565"/>
      <c r="D1175" s="539"/>
      <c r="E1175" s="1301"/>
      <c r="F1175" s="1301"/>
      <c r="G1175" s="13"/>
    </row>
    <row r="1176" spans="1:7" s="14" customFormat="1" outlineLevel="1">
      <c r="A1176" s="724"/>
      <c r="B1176" s="541" t="s">
        <v>976</v>
      </c>
      <c r="C1176" s="542"/>
      <c r="D1176" s="543"/>
      <c r="E1176" s="1335"/>
      <c r="F1176" s="1375"/>
      <c r="G1176" s="13"/>
    </row>
    <row r="1177" spans="1:7" s="14" customFormat="1" outlineLevel="1">
      <c r="A1177" s="722"/>
      <c r="B1177" s="21"/>
      <c r="C1177" s="538"/>
      <c r="D1177" s="539"/>
      <c r="E1177" s="1301"/>
      <c r="F1177" s="1351"/>
      <c r="G1177" s="13"/>
    </row>
    <row r="1178" spans="1:7" s="14" customFormat="1" outlineLevel="1">
      <c r="A1178" s="564" t="s">
        <v>901</v>
      </c>
      <c r="B1178" s="361" t="s">
        <v>1016</v>
      </c>
      <c r="C1178" s="395" t="s">
        <v>486</v>
      </c>
      <c r="D1178" s="377">
        <v>41</v>
      </c>
      <c r="E1178" s="988"/>
      <c r="F1178" s="1277" t="str">
        <f t="shared" ref="F1178" si="163">IF(N(E1178),ROUND(E1178*D1178,2),"")</f>
        <v/>
      </c>
      <c r="G1178" s="13"/>
    </row>
    <row r="1179" spans="1:7" s="14" customFormat="1" outlineLevel="1">
      <c r="A1179" s="566"/>
      <c r="B1179" s="21" t="s">
        <v>979</v>
      </c>
      <c r="C1179" s="565"/>
      <c r="D1179" s="539"/>
      <c r="E1179" s="1345"/>
      <c r="F1179" s="1324"/>
      <c r="G1179" s="13"/>
    </row>
    <row r="1180" spans="1:7" s="14" customFormat="1" ht="25.5" outlineLevel="1">
      <c r="A1180" s="566"/>
      <c r="B1180" s="21" t="s">
        <v>151</v>
      </c>
      <c r="C1180" s="565"/>
      <c r="D1180" s="539"/>
      <c r="E1180" s="1345"/>
      <c r="F1180" s="1324"/>
      <c r="G1180" s="13"/>
    </row>
    <row r="1181" spans="1:7" s="14" customFormat="1" outlineLevel="1">
      <c r="A1181" s="706"/>
      <c r="B1181" s="541" t="s">
        <v>518</v>
      </c>
      <c r="C1181" s="542"/>
      <c r="D1181" s="543"/>
      <c r="E1181" s="1325"/>
      <c r="F1181" s="1404"/>
      <c r="G1181" s="13"/>
    </row>
    <row r="1182" spans="1:7" s="14" customFormat="1" outlineLevel="1">
      <c r="A1182" s="722"/>
      <c r="B1182" s="21"/>
      <c r="C1182" s="538"/>
      <c r="D1182" s="539"/>
      <c r="E1182" s="1345"/>
      <c r="F1182" s="1377"/>
      <c r="G1182" s="13"/>
    </row>
    <row r="1183" spans="1:7" s="14" customFormat="1" outlineLevel="1">
      <c r="A1183" s="564" t="s">
        <v>588</v>
      </c>
      <c r="B1183" s="361" t="s">
        <v>1017</v>
      </c>
      <c r="C1183" s="395" t="s">
        <v>486</v>
      </c>
      <c r="D1183" s="377">
        <v>1</v>
      </c>
      <c r="E1183" s="988"/>
      <c r="F1183" s="1277" t="str">
        <f t="shared" ref="F1183" si="164">IF(N(E1183),ROUND(E1183*D1183,2),"")</f>
        <v/>
      </c>
      <c r="G1183" s="13"/>
    </row>
    <row r="1184" spans="1:7" s="14" customFormat="1" outlineLevel="1">
      <c r="A1184" s="566"/>
      <c r="B1184" s="21" t="s">
        <v>979</v>
      </c>
      <c r="C1184" s="565"/>
      <c r="D1184" s="539"/>
      <c r="E1184" s="1345"/>
      <c r="F1184" s="1324"/>
      <c r="G1184" s="13"/>
    </row>
    <row r="1185" spans="1:9" s="14" customFormat="1" ht="25.5" outlineLevel="1">
      <c r="A1185" s="566"/>
      <c r="B1185" s="21" t="s">
        <v>152</v>
      </c>
      <c r="C1185" s="565"/>
      <c r="D1185" s="539"/>
      <c r="E1185" s="1345"/>
      <c r="F1185" s="1324"/>
      <c r="G1185" s="13"/>
    </row>
    <row r="1186" spans="1:9" s="14" customFormat="1" outlineLevel="1">
      <c r="A1186" s="706"/>
      <c r="B1186" s="541" t="s">
        <v>518</v>
      </c>
      <c r="C1186" s="542"/>
      <c r="D1186" s="543"/>
      <c r="E1186" s="1325"/>
      <c r="F1186" s="1404"/>
      <c r="G1186" s="13"/>
    </row>
    <row r="1187" spans="1:9" s="14" customFormat="1" outlineLevel="1">
      <c r="A1187" s="722"/>
      <c r="B1187" s="21"/>
      <c r="C1187" s="538"/>
      <c r="D1187" s="539"/>
      <c r="E1187" s="1345"/>
      <c r="F1187" s="1377"/>
      <c r="G1187" s="13"/>
    </row>
    <row r="1188" spans="1:9" s="14" customFormat="1" outlineLevel="1">
      <c r="A1188" s="564" t="s">
        <v>494</v>
      </c>
      <c r="B1188" s="20" t="s">
        <v>1066</v>
      </c>
      <c r="C1188" s="395" t="s">
        <v>1063</v>
      </c>
      <c r="D1188" s="377">
        <v>190</v>
      </c>
      <c r="E1188" s="988"/>
      <c r="F1188" s="1277" t="str">
        <f t="shared" ref="F1188" si="165">IF(N(E1188),ROUND(E1188*D1188,2),"")</f>
        <v/>
      </c>
      <c r="G1188" s="13"/>
    </row>
    <row r="1189" spans="1:9" s="14" customFormat="1" ht="25.5" outlineLevel="1">
      <c r="A1189" s="566"/>
      <c r="B1189" s="21" t="s">
        <v>1068</v>
      </c>
      <c r="C1189" s="565"/>
      <c r="D1189" s="539"/>
      <c r="E1189" s="1301"/>
      <c r="F1189" s="1301"/>
      <c r="G1189" s="13"/>
    </row>
    <row r="1190" spans="1:9" s="14" customFormat="1" outlineLevel="1">
      <c r="A1190" s="706"/>
      <c r="B1190" s="541" t="s">
        <v>1067</v>
      </c>
      <c r="C1190" s="542"/>
      <c r="D1190" s="543"/>
      <c r="E1190" s="1335"/>
      <c r="F1190" s="1375"/>
      <c r="G1190" s="13"/>
    </row>
    <row r="1191" spans="1:9" s="14" customFormat="1" outlineLevel="1">
      <c r="A1191" s="722"/>
      <c r="B1191" s="22"/>
      <c r="C1191" s="538"/>
      <c r="D1191" s="539"/>
      <c r="E1191" s="1301"/>
      <c r="F1191" s="1351"/>
      <c r="G1191" s="13"/>
    </row>
    <row r="1192" spans="1:9" s="14" customFormat="1" outlineLevel="1">
      <c r="A1192" s="564" t="s">
        <v>897</v>
      </c>
      <c r="B1192" s="361" t="s">
        <v>391</v>
      </c>
      <c r="C1192" s="395"/>
      <c r="D1192" s="377"/>
      <c r="E1192" s="1341"/>
      <c r="F1192" s="1341"/>
      <c r="G1192" s="13"/>
    </row>
    <row r="1193" spans="1:9" s="14" customFormat="1" ht="63.75" outlineLevel="1">
      <c r="A1193" s="566"/>
      <c r="B1193" s="21" t="s">
        <v>2301</v>
      </c>
      <c r="C1193" s="565"/>
      <c r="D1193" s="539"/>
      <c r="E1193" s="1301"/>
      <c r="F1193" s="1301"/>
      <c r="G1193" s="13"/>
    </row>
    <row r="1194" spans="1:9" s="14" customFormat="1" outlineLevel="1">
      <c r="A1194" s="706"/>
      <c r="B1194" s="541" t="s">
        <v>392</v>
      </c>
      <c r="C1194" s="707"/>
      <c r="D1194" s="543"/>
      <c r="E1194" s="1335"/>
      <c r="F1194" s="1335"/>
    </row>
    <row r="1195" spans="1:9" s="14" customFormat="1" outlineLevel="1">
      <c r="A1195" s="631" t="s">
        <v>520</v>
      </c>
      <c r="B1195" s="22" t="s">
        <v>2302</v>
      </c>
      <c r="C1195" s="23" t="s">
        <v>491</v>
      </c>
      <c r="D1195" s="580">
        <v>1</v>
      </c>
      <c r="E1195" s="985"/>
      <c r="F1195" s="1280" t="str">
        <f t="shared" ref="F1195:F1198" si="166">IF(N(E1195),ROUND(E1195*D1195,2),"")</f>
        <v/>
      </c>
    </row>
    <row r="1196" spans="1:9" s="14" customFormat="1" outlineLevel="1">
      <c r="A1196" s="631" t="s">
        <v>1021</v>
      </c>
      <c r="B1196" s="22" t="s">
        <v>1389</v>
      </c>
      <c r="C1196" s="23" t="s">
        <v>491</v>
      </c>
      <c r="D1196" s="580">
        <v>1</v>
      </c>
      <c r="E1196" s="985"/>
      <c r="F1196" s="1280" t="str">
        <f t="shared" si="166"/>
        <v/>
      </c>
    </row>
    <row r="1197" spans="1:9" s="14" customFormat="1" outlineLevel="1">
      <c r="A1197" s="631" t="s">
        <v>176</v>
      </c>
      <c r="B1197" s="5" t="s">
        <v>1940</v>
      </c>
      <c r="C1197" s="18" t="s">
        <v>491</v>
      </c>
      <c r="D1197" s="264">
        <v>3</v>
      </c>
      <c r="E1197" s="242"/>
      <c r="F1197" s="1281" t="str">
        <f t="shared" si="166"/>
        <v/>
      </c>
    </row>
    <row r="1198" spans="1:9" s="42" customFormat="1">
      <c r="A1198" s="631" t="s">
        <v>176</v>
      </c>
      <c r="B1198" s="5" t="s">
        <v>1941</v>
      </c>
      <c r="C1198" s="18" t="s">
        <v>491</v>
      </c>
      <c r="D1198" s="264">
        <v>4</v>
      </c>
      <c r="E1198" s="242"/>
      <c r="F1198" s="1282" t="str">
        <f t="shared" si="166"/>
        <v/>
      </c>
      <c r="G1198" s="13"/>
      <c r="H1198" s="41"/>
      <c r="I1198" s="41"/>
    </row>
    <row r="1199" spans="1:9" s="46" customFormat="1" ht="20.100000000000001" customHeight="1" thickBot="1">
      <c r="A1199" s="108"/>
      <c r="B1199" s="109"/>
      <c r="C1199" s="110"/>
      <c r="D1199" s="111"/>
      <c r="E1199" s="1212"/>
      <c r="F1199" s="1227"/>
      <c r="G1199" s="45"/>
      <c r="H1199" s="45"/>
    </row>
    <row r="1200" spans="1:9" s="87" customFormat="1" ht="13.5" thickBot="1">
      <c r="A1200" s="43"/>
      <c r="B1200" s="88" t="s">
        <v>1390</v>
      </c>
      <c r="C1200" s="89"/>
      <c r="D1200" s="89"/>
      <c r="E1200" s="88"/>
      <c r="F1200" s="1305">
        <f>SUM(F1157:F1199)</f>
        <v>0</v>
      </c>
      <c r="G1200" s="25"/>
      <c r="H1200" s="25"/>
    </row>
    <row r="1201" spans="1:9" s="46" customFormat="1" ht="20.100000000000001" customHeight="1">
      <c r="A1201" s="100"/>
      <c r="B1201" s="101"/>
      <c r="C1201" s="159"/>
      <c r="D1201" s="73"/>
      <c r="E1201" s="1261"/>
      <c r="F1201" s="1262"/>
      <c r="G1201" s="45"/>
      <c r="H1201" s="45"/>
    </row>
    <row r="1202" spans="1:9" s="42" customFormat="1" collapsed="1">
      <c r="A1202" s="104" t="s">
        <v>2114</v>
      </c>
      <c r="B1202" s="105" t="s">
        <v>1391</v>
      </c>
      <c r="C1202" s="160"/>
      <c r="D1202" s="161"/>
      <c r="E1202" s="1263"/>
      <c r="F1202" s="1264"/>
      <c r="G1202" s="13"/>
      <c r="H1202" s="41"/>
      <c r="I1202" s="41"/>
    </row>
    <row r="1203" spans="1:9" s="42" customFormat="1" outlineLevel="1">
      <c r="A1203" s="108"/>
      <c r="B1203" s="109"/>
      <c r="C1203" s="110"/>
      <c r="D1203" s="111"/>
      <c r="E1203" s="1212"/>
      <c r="F1203" s="1213"/>
    </row>
    <row r="1204" spans="1:9" s="42" customFormat="1" outlineLevel="1">
      <c r="A1204" s="252" t="s">
        <v>490</v>
      </c>
      <c r="B1204" s="522" t="s">
        <v>448</v>
      </c>
      <c r="C1204" s="523"/>
      <c r="D1204" s="303"/>
      <c r="E1204" s="1306"/>
      <c r="F1204" s="1306"/>
    </row>
    <row r="1205" spans="1:9" s="42" customFormat="1" ht="25.5" outlineLevel="1">
      <c r="A1205" s="256"/>
      <c r="B1205" s="524" t="s">
        <v>1396</v>
      </c>
      <c r="C1205" s="257"/>
      <c r="D1205" s="258"/>
      <c r="E1205" s="1005"/>
      <c r="F1205" s="1005"/>
    </row>
    <row r="1206" spans="1:9" s="398" customFormat="1" outlineLevel="1">
      <c r="A1206" s="259"/>
      <c r="B1206" s="26" t="s">
        <v>161</v>
      </c>
      <c r="C1206" s="260"/>
      <c r="D1206" s="261"/>
      <c r="E1206" s="1006"/>
      <c r="F1206" s="1006"/>
    </row>
    <row r="1207" spans="1:9" s="398" customFormat="1" outlineLevel="1">
      <c r="A1207" s="544" t="s">
        <v>487</v>
      </c>
      <c r="B1207" s="576" t="s">
        <v>1326</v>
      </c>
      <c r="C1207" s="546" t="s">
        <v>1063</v>
      </c>
      <c r="D1207" s="547">
        <v>60</v>
      </c>
      <c r="E1207" s="984"/>
      <c r="F1207" s="1327" t="str">
        <f t="shared" ref="F1207:F1209" si="167">IF(N(E1207),ROUND(E1207*D1207,2),"")</f>
        <v/>
      </c>
    </row>
    <row r="1208" spans="1:9" s="398" customFormat="1" outlineLevel="1">
      <c r="A1208" s="544" t="s">
        <v>488</v>
      </c>
      <c r="B1208" s="576" t="s">
        <v>1397</v>
      </c>
      <c r="C1208" s="546" t="s">
        <v>1063</v>
      </c>
      <c r="D1208" s="547">
        <v>25</v>
      </c>
      <c r="E1208" s="984"/>
      <c r="F1208" s="1327" t="str">
        <f t="shared" si="167"/>
        <v/>
      </c>
    </row>
    <row r="1209" spans="1:9" s="42" customFormat="1" outlineLevel="1">
      <c r="A1209" s="544" t="s">
        <v>968</v>
      </c>
      <c r="B1209" s="576" t="s">
        <v>1398</v>
      </c>
      <c r="C1209" s="546" t="s">
        <v>1063</v>
      </c>
      <c r="D1209" s="547">
        <v>25</v>
      </c>
      <c r="E1209" s="984"/>
      <c r="F1209" s="1327" t="str">
        <f t="shared" si="167"/>
        <v/>
      </c>
    </row>
    <row r="1210" spans="1:9" s="14" customFormat="1" outlineLevel="1">
      <c r="A1210" s="259"/>
      <c r="B1210" s="26"/>
      <c r="C1210" s="260"/>
      <c r="D1210" s="261"/>
      <c r="E1210" s="1006"/>
      <c r="F1210" s="1313"/>
    </row>
    <row r="1211" spans="1:9" s="14" customFormat="1" outlineLevel="1">
      <c r="A1211" s="533" t="s">
        <v>492</v>
      </c>
      <c r="B1211" s="534" t="s">
        <v>1285</v>
      </c>
      <c r="C1211" s="535"/>
      <c r="D1211" s="536"/>
      <c r="E1211" s="1344"/>
      <c r="F1211" s="1322"/>
    </row>
    <row r="1212" spans="1:9" s="14" customFormat="1" ht="38.25" outlineLevel="1">
      <c r="A1212" s="500"/>
      <c r="B1212" s="537" t="s">
        <v>1286</v>
      </c>
      <c r="C1212" s="538"/>
      <c r="D1212" s="539"/>
      <c r="E1212" s="1345"/>
      <c r="F1212" s="1405"/>
    </row>
    <row r="1213" spans="1:9" s="398" customFormat="1" outlineLevel="1">
      <c r="A1213" s="540"/>
      <c r="B1213" s="541" t="s">
        <v>1287</v>
      </c>
      <c r="C1213" s="542"/>
      <c r="D1213" s="543"/>
      <c r="E1213" s="1325"/>
      <c r="F1213" s="1326"/>
    </row>
    <row r="1214" spans="1:9" s="398" customFormat="1" outlineLevel="1">
      <c r="A1214" s="544" t="s">
        <v>483</v>
      </c>
      <c r="B1214" s="545" t="s">
        <v>1394</v>
      </c>
      <c r="C1214" s="546" t="s">
        <v>1063</v>
      </c>
      <c r="D1214" s="547">
        <v>30</v>
      </c>
      <c r="E1214" s="984"/>
      <c r="F1214" s="1327" t="str">
        <f t="shared" ref="F1214:F1215" si="168">IF(N(E1214),ROUND(E1214*D1214,2),"")</f>
        <v/>
      </c>
    </row>
    <row r="1215" spans="1:9" s="14" customFormat="1" outlineLevel="1">
      <c r="A1215" s="544" t="s">
        <v>484</v>
      </c>
      <c r="B1215" s="545" t="s">
        <v>1395</v>
      </c>
      <c r="C1215" s="546" t="s">
        <v>1063</v>
      </c>
      <c r="D1215" s="547">
        <v>20</v>
      </c>
      <c r="E1215" s="984"/>
      <c r="F1215" s="1327" t="str">
        <f t="shared" si="168"/>
        <v/>
      </c>
    </row>
    <row r="1216" spans="1:9" s="14" customFormat="1" outlineLevel="1">
      <c r="A1216" s="540"/>
      <c r="B1216" s="541"/>
      <c r="C1216" s="542"/>
      <c r="D1216" s="543"/>
      <c r="E1216" s="1325"/>
      <c r="F1216" s="1326"/>
    </row>
    <row r="1217" spans="1:9" s="14" customFormat="1" outlineLevel="1">
      <c r="A1217" s="533" t="s">
        <v>493</v>
      </c>
      <c r="B1217" s="583" t="s">
        <v>1392</v>
      </c>
      <c r="C1217" s="395" t="s">
        <v>491</v>
      </c>
      <c r="D1217" s="377">
        <v>3</v>
      </c>
      <c r="E1217" s="988"/>
      <c r="F1217" s="1319" t="str">
        <f t="shared" ref="F1217" si="169">IF(N(E1217),ROUND(E1217*D1217,2),"")</f>
        <v/>
      </c>
    </row>
    <row r="1218" spans="1:9" s="14" customFormat="1" outlineLevel="1">
      <c r="A1218" s="500"/>
      <c r="B1218" s="584" t="s">
        <v>1393</v>
      </c>
      <c r="C1218" s="538"/>
      <c r="D1218" s="539"/>
      <c r="E1218" s="1345"/>
      <c r="F1218" s="1324"/>
    </row>
    <row r="1219" spans="1:9" s="42" customFormat="1">
      <c r="A1219" s="540"/>
      <c r="B1219" s="541" t="s">
        <v>1294</v>
      </c>
      <c r="C1219" s="542"/>
      <c r="D1219" s="543"/>
      <c r="E1219" s="1325"/>
      <c r="F1219" s="1326"/>
      <c r="G1219" s="13"/>
      <c r="H1219" s="41"/>
      <c r="I1219" s="41"/>
    </row>
    <row r="1220" spans="1:9" s="46" customFormat="1" ht="20.100000000000001" customHeight="1" thickBot="1">
      <c r="A1220" s="108"/>
      <c r="B1220" s="109"/>
      <c r="C1220" s="110"/>
      <c r="D1220" s="111"/>
      <c r="E1220" s="1212"/>
      <c r="F1220" s="1227"/>
      <c r="G1220" s="45"/>
      <c r="H1220" s="45"/>
    </row>
    <row r="1221" spans="1:9" s="87" customFormat="1" ht="13.5" thickBot="1">
      <c r="A1221" s="43"/>
      <c r="B1221" s="88" t="s">
        <v>1399</v>
      </c>
      <c r="C1221" s="89"/>
      <c r="D1221" s="89"/>
      <c r="E1221" s="88"/>
      <c r="F1221" s="1305">
        <f>SUM(F1207:F1220)</f>
        <v>0</v>
      </c>
      <c r="G1221" s="25"/>
      <c r="H1221" s="25"/>
    </row>
    <row r="1222" spans="1:9" s="46" customFormat="1" ht="20.100000000000001" customHeight="1">
      <c r="A1222" s="100"/>
      <c r="B1222" s="101"/>
      <c r="C1222" s="159"/>
      <c r="D1222" s="73"/>
      <c r="E1222" s="1261"/>
      <c r="F1222" s="1262"/>
      <c r="G1222" s="45"/>
      <c r="H1222" s="45"/>
    </row>
    <row r="1223" spans="1:9" s="42" customFormat="1" collapsed="1">
      <c r="A1223" s="104" t="s">
        <v>2115</v>
      </c>
      <c r="B1223" s="105" t="s">
        <v>1400</v>
      </c>
      <c r="C1223" s="160"/>
      <c r="D1223" s="161"/>
      <c r="E1223" s="1263"/>
      <c r="F1223" s="1264"/>
      <c r="G1223" s="13"/>
      <c r="H1223" s="41"/>
      <c r="I1223" s="41"/>
    </row>
    <row r="1224" spans="1:9" s="14" customFormat="1" outlineLevel="1">
      <c r="A1224" s="108"/>
      <c r="B1224" s="109"/>
      <c r="C1224" s="110"/>
      <c r="D1224" s="111"/>
      <c r="E1224" s="1212"/>
      <c r="F1224" s="1213"/>
    </row>
    <row r="1225" spans="1:9" s="14" customFormat="1" ht="25.5" outlineLevel="1">
      <c r="A1225" s="533" t="s">
        <v>490</v>
      </c>
      <c r="B1225" s="534" t="s">
        <v>2116</v>
      </c>
      <c r="C1225" s="535" t="s">
        <v>159</v>
      </c>
      <c r="D1225" s="725">
        <v>1</v>
      </c>
      <c r="E1225" s="986"/>
      <c r="F1225" s="1277" t="str">
        <f t="shared" ref="F1225" si="170">IF(N(E1225),ROUND(E1225*D1225,2),"")</f>
        <v/>
      </c>
    </row>
    <row r="1226" spans="1:9" s="14" customFormat="1" ht="89.25" outlineLevel="1">
      <c r="A1226" s="500"/>
      <c r="B1226" s="537" t="s">
        <v>1714</v>
      </c>
      <c r="C1226" s="538"/>
      <c r="D1226" s="539"/>
      <c r="E1226" s="1345"/>
      <c r="F1226" s="1324"/>
    </row>
    <row r="1227" spans="1:9" s="14" customFormat="1" outlineLevel="1">
      <c r="A1227" s="540"/>
      <c r="B1227" s="541" t="s">
        <v>386</v>
      </c>
      <c r="C1227" s="542"/>
      <c r="D1227" s="543"/>
      <c r="E1227" s="1325"/>
      <c r="F1227" s="1326"/>
    </row>
    <row r="1228" spans="1:9" s="14" customFormat="1" outlineLevel="1">
      <c r="A1228" s="540"/>
      <c r="B1228" s="541"/>
      <c r="C1228" s="542"/>
      <c r="D1228" s="543"/>
      <c r="E1228" s="1325"/>
      <c r="F1228" s="1326"/>
    </row>
    <row r="1229" spans="1:9" s="14" customFormat="1" ht="25.5" outlineLevel="1">
      <c r="A1229" s="533" t="s">
        <v>492</v>
      </c>
      <c r="B1229" s="534" t="s">
        <v>1725</v>
      </c>
      <c r="C1229" s="535" t="s">
        <v>159</v>
      </c>
      <c r="D1229" s="725">
        <v>1</v>
      </c>
      <c r="E1229" s="986"/>
      <c r="F1229" s="1277" t="str">
        <f t="shared" ref="F1229" si="171">IF(N(E1229),ROUND(E1229*D1229,2),"")</f>
        <v/>
      </c>
    </row>
    <row r="1230" spans="1:9" s="14" customFormat="1" ht="89.25" outlineLevel="1">
      <c r="A1230" s="500"/>
      <c r="B1230" s="537" t="s">
        <v>1714</v>
      </c>
      <c r="C1230" s="538"/>
      <c r="D1230" s="539"/>
      <c r="E1230" s="1345"/>
      <c r="F1230" s="1324"/>
    </row>
    <row r="1231" spans="1:9" s="14" customFormat="1" outlineLevel="1">
      <c r="A1231" s="540"/>
      <c r="B1231" s="541" t="s">
        <v>386</v>
      </c>
      <c r="C1231" s="542"/>
      <c r="D1231" s="543"/>
      <c r="E1231" s="1325"/>
      <c r="F1231" s="1326"/>
    </row>
    <row r="1232" spans="1:9" s="14" customFormat="1" outlineLevel="1">
      <c r="A1232" s="540"/>
      <c r="B1232" s="541"/>
      <c r="C1232" s="542"/>
      <c r="D1232" s="543"/>
      <c r="E1232" s="1325"/>
      <c r="F1232" s="1326"/>
    </row>
    <row r="1233" spans="1:6" s="14" customFormat="1" outlineLevel="1">
      <c r="A1233" s="564" t="s">
        <v>493</v>
      </c>
      <c r="B1233" s="361" t="s">
        <v>1715</v>
      </c>
      <c r="C1233" s="571"/>
      <c r="D1233" s="377"/>
      <c r="E1233" s="1406"/>
      <c r="F1233" s="1399"/>
    </row>
    <row r="1234" spans="1:6" s="14" customFormat="1" ht="38.25" outlineLevel="1">
      <c r="A1234" s="566"/>
      <c r="B1234" s="21" t="s">
        <v>1716</v>
      </c>
      <c r="C1234" s="565"/>
      <c r="D1234" s="539"/>
      <c r="E1234" s="1345"/>
      <c r="F1234" s="1324"/>
    </row>
    <row r="1235" spans="1:6" s="14" customFormat="1" ht="25.5" outlineLevel="1">
      <c r="A1235" s="567" t="s">
        <v>498</v>
      </c>
      <c r="B1235" s="726" t="s">
        <v>1401</v>
      </c>
      <c r="C1235" s="568" t="s">
        <v>491</v>
      </c>
      <c r="D1235" s="23">
        <v>2</v>
      </c>
      <c r="E1235" s="431"/>
      <c r="F1235" s="1340" t="str">
        <f t="shared" ref="F1235:F1241" si="172">IF(N(E1235),ROUND(E1235*D1235,2),"")</f>
        <v/>
      </c>
    </row>
    <row r="1236" spans="1:6" s="14" customFormat="1" ht="25.5" outlineLevel="1">
      <c r="A1236" s="567" t="s">
        <v>499</v>
      </c>
      <c r="B1236" s="576" t="s">
        <v>1402</v>
      </c>
      <c r="C1236" s="568" t="s">
        <v>491</v>
      </c>
      <c r="D1236" s="23">
        <v>1</v>
      </c>
      <c r="E1236" s="431"/>
      <c r="F1236" s="1340" t="str">
        <f t="shared" si="172"/>
        <v/>
      </c>
    </row>
    <row r="1237" spans="1:6" s="14" customFormat="1" ht="25.5" outlineLevel="1">
      <c r="A1237" s="567" t="s">
        <v>582</v>
      </c>
      <c r="B1237" s="576" t="s">
        <v>1403</v>
      </c>
      <c r="C1237" s="568" t="s">
        <v>491</v>
      </c>
      <c r="D1237" s="23">
        <v>1</v>
      </c>
      <c r="E1237" s="431"/>
      <c r="F1237" s="1340" t="str">
        <f t="shared" si="172"/>
        <v/>
      </c>
    </row>
    <row r="1238" spans="1:6" s="14" customFormat="1" outlineLevel="1">
      <c r="A1238" s="567" t="s">
        <v>1473</v>
      </c>
      <c r="B1238" s="576" t="s">
        <v>1404</v>
      </c>
      <c r="C1238" s="568" t="s">
        <v>491</v>
      </c>
      <c r="D1238" s="23">
        <v>6</v>
      </c>
      <c r="E1238" s="431"/>
      <c r="F1238" s="1340" t="str">
        <f t="shared" si="172"/>
        <v/>
      </c>
    </row>
    <row r="1239" spans="1:6" s="14" customFormat="1" outlineLevel="1">
      <c r="A1239" s="567" t="s">
        <v>1474</v>
      </c>
      <c r="B1239" s="576" t="s">
        <v>1405</v>
      </c>
      <c r="C1239" s="568" t="s">
        <v>491</v>
      </c>
      <c r="D1239" s="23">
        <v>2</v>
      </c>
      <c r="E1239" s="431"/>
      <c r="F1239" s="1340" t="str">
        <f t="shared" si="172"/>
        <v/>
      </c>
    </row>
    <row r="1240" spans="1:6" s="14" customFormat="1" ht="25.5" outlineLevel="1">
      <c r="A1240" s="567" t="s">
        <v>1474</v>
      </c>
      <c r="B1240" s="576" t="s">
        <v>1410</v>
      </c>
      <c r="C1240" s="568" t="s">
        <v>491</v>
      </c>
      <c r="D1240" s="23">
        <v>1</v>
      </c>
      <c r="E1240" s="431"/>
      <c r="F1240" s="1340" t="str">
        <f t="shared" si="172"/>
        <v/>
      </c>
    </row>
    <row r="1241" spans="1:6" s="42" customFormat="1" ht="13.5" outlineLevel="1" thickBot="1">
      <c r="A1241" s="567" t="s">
        <v>1475</v>
      </c>
      <c r="B1241" s="727" t="s">
        <v>1406</v>
      </c>
      <c r="C1241" s="728" t="s">
        <v>491</v>
      </c>
      <c r="D1241" s="729">
        <v>2</v>
      </c>
      <c r="E1241" s="436"/>
      <c r="F1241" s="1407" t="str">
        <f t="shared" si="172"/>
        <v/>
      </c>
    </row>
    <row r="1242" spans="1:6" s="14" customFormat="1" outlineLevel="1">
      <c r="A1242" s="456"/>
      <c r="B1242" s="457" t="s">
        <v>140</v>
      </c>
      <c r="C1242" s="458" t="s">
        <v>159</v>
      </c>
      <c r="D1242" s="459">
        <v>1</v>
      </c>
      <c r="E1242" s="1408"/>
      <c r="F1242" s="1409">
        <f>SUM(F1235:F1241)</f>
        <v>0</v>
      </c>
    </row>
    <row r="1243" spans="1:6" s="14" customFormat="1" outlineLevel="1">
      <c r="A1243" s="566"/>
      <c r="B1243" s="541"/>
      <c r="C1243" s="538"/>
      <c r="D1243" s="539"/>
      <c r="E1243" s="1301"/>
      <c r="F1243" s="1351"/>
    </row>
    <row r="1244" spans="1:6" s="14" customFormat="1" outlineLevel="1">
      <c r="A1244" s="564" t="s">
        <v>901</v>
      </c>
      <c r="B1244" s="361" t="s">
        <v>1717</v>
      </c>
      <c r="C1244" s="571"/>
      <c r="D1244" s="377"/>
      <c r="E1244" s="1341"/>
      <c r="F1244" s="1341"/>
    </row>
    <row r="1245" spans="1:6" s="14" customFormat="1" ht="38.25" outlineLevel="1">
      <c r="A1245" s="566"/>
      <c r="B1245" s="21" t="s">
        <v>1716</v>
      </c>
      <c r="C1245" s="565"/>
      <c r="D1245" s="539"/>
      <c r="E1245" s="1301"/>
      <c r="F1245" s="1301"/>
    </row>
    <row r="1246" spans="1:6" s="14" customFormat="1" ht="25.5" outlineLevel="1">
      <c r="A1246" s="567" t="s">
        <v>500</v>
      </c>
      <c r="B1246" s="726" t="s">
        <v>1408</v>
      </c>
      <c r="C1246" s="568" t="s">
        <v>491</v>
      </c>
      <c r="D1246" s="23">
        <v>3</v>
      </c>
      <c r="E1246" s="431"/>
      <c r="F1246" s="1340" t="str">
        <f t="shared" ref="F1246:F1253" si="173">IF(N(E1246),ROUND(E1246*D1246,2),"")</f>
        <v/>
      </c>
    </row>
    <row r="1247" spans="1:6" s="14" customFormat="1" ht="25.5" outlineLevel="1">
      <c r="A1247" s="567" t="s">
        <v>583</v>
      </c>
      <c r="B1247" s="576" t="s">
        <v>1402</v>
      </c>
      <c r="C1247" s="568" t="s">
        <v>491</v>
      </c>
      <c r="D1247" s="23">
        <v>1</v>
      </c>
      <c r="E1247" s="431"/>
      <c r="F1247" s="1340" t="str">
        <f t="shared" si="173"/>
        <v/>
      </c>
    </row>
    <row r="1248" spans="1:6" s="14" customFormat="1" outlineLevel="1">
      <c r="A1248" s="567" t="s">
        <v>584</v>
      </c>
      <c r="B1248" s="576" t="s">
        <v>1409</v>
      </c>
      <c r="C1248" s="568" t="s">
        <v>491</v>
      </c>
      <c r="D1248" s="23">
        <v>1</v>
      </c>
      <c r="E1248" s="431"/>
      <c r="F1248" s="1340" t="str">
        <f t="shared" si="173"/>
        <v/>
      </c>
    </row>
    <row r="1249" spans="1:6" s="14" customFormat="1" outlineLevel="1">
      <c r="A1249" s="567" t="s">
        <v>1275</v>
      </c>
      <c r="B1249" s="576" t="s">
        <v>1404</v>
      </c>
      <c r="C1249" s="568" t="s">
        <v>491</v>
      </c>
      <c r="D1249" s="23">
        <v>6</v>
      </c>
      <c r="E1249" s="431"/>
      <c r="F1249" s="1340" t="str">
        <f t="shared" si="173"/>
        <v/>
      </c>
    </row>
    <row r="1250" spans="1:6" s="14" customFormat="1" outlineLevel="1">
      <c r="A1250" s="567" t="s">
        <v>884</v>
      </c>
      <c r="B1250" s="576" t="s">
        <v>1405</v>
      </c>
      <c r="C1250" s="568" t="s">
        <v>491</v>
      </c>
      <c r="D1250" s="23">
        <v>2</v>
      </c>
      <c r="E1250" s="431"/>
      <c r="F1250" s="1340" t="str">
        <f t="shared" si="173"/>
        <v/>
      </c>
    </row>
    <row r="1251" spans="1:6" s="14" customFormat="1" outlineLevel="1">
      <c r="A1251" s="567" t="s">
        <v>885</v>
      </c>
      <c r="B1251" s="576" t="s">
        <v>1406</v>
      </c>
      <c r="C1251" s="568" t="s">
        <v>491</v>
      </c>
      <c r="D1251" s="23">
        <v>2</v>
      </c>
      <c r="E1251" s="431"/>
      <c r="F1251" s="1340" t="str">
        <f t="shared" si="173"/>
        <v/>
      </c>
    </row>
    <row r="1252" spans="1:6" s="14" customFormat="1" ht="25.5" outlineLevel="1">
      <c r="A1252" s="567" t="s">
        <v>1346</v>
      </c>
      <c r="B1252" s="576" t="s">
        <v>1410</v>
      </c>
      <c r="C1252" s="568" t="s">
        <v>491</v>
      </c>
      <c r="D1252" s="23">
        <v>1</v>
      </c>
      <c r="E1252" s="431"/>
      <c r="F1252" s="1340" t="str">
        <f t="shared" si="173"/>
        <v/>
      </c>
    </row>
    <row r="1253" spans="1:6" s="42" customFormat="1" ht="26.25" outlineLevel="1" thickBot="1">
      <c r="A1253" s="567" t="s">
        <v>1347</v>
      </c>
      <c r="B1253" s="727" t="s">
        <v>1411</v>
      </c>
      <c r="C1253" s="728" t="s">
        <v>491</v>
      </c>
      <c r="D1253" s="729">
        <v>1</v>
      </c>
      <c r="E1253" s="436"/>
      <c r="F1253" s="1407" t="str">
        <f t="shared" si="173"/>
        <v/>
      </c>
    </row>
    <row r="1254" spans="1:6" s="14" customFormat="1" outlineLevel="1">
      <c r="A1254" s="456"/>
      <c r="B1254" s="457" t="s">
        <v>1407</v>
      </c>
      <c r="C1254" s="458" t="s">
        <v>159</v>
      </c>
      <c r="D1254" s="459">
        <v>1</v>
      </c>
      <c r="E1254" s="1408"/>
      <c r="F1254" s="1409">
        <f>SUM(F1246:F1253)</f>
        <v>0</v>
      </c>
    </row>
    <row r="1255" spans="1:6" s="14" customFormat="1" outlineLevel="1">
      <c r="A1255" s="566"/>
      <c r="B1255" s="541"/>
      <c r="C1255" s="538"/>
      <c r="D1255" s="539"/>
      <c r="E1255" s="1301"/>
      <c r="F1255" s="1351"/>
    </row>
    <row r="1256" spans="1:6" s="14" customFormat="1" outlineLevel="1">
      <c r="A1256" s="564" t="s">
        <v>588</v>
      </c>
      <c r="B1256" s="361" t="s">
        <v>158</v>
      </c>
      <c r="C1256" s="571"/>
      <c r="D1256" s="377"/>
      <c r="E1256" s="1341"/>
      <c r="F1256" s="1341"/>
    </row>
    <row r="1257" spans="1:6" s="14" customFormat="1" ht="51" outlineLevel="1">
      <c r="A1257" s="566"/>
      <c r="B1257" s="21" t="s">
        <v>1423</v>
      </c>
      <c r="C1257" s="565"/>
      <c r="D1257" s="539"/>
      <c r="E1257" s="1301"/>
      <c r="F1257" s="1301"/>
    </row>
    <row r="1258" spans="1:6" s="14" customFormat="1" outlineLevel="1">
      <c r="A1258" s="566"/>
      <c r="B1258" s="541" t="s">
        <v>156</v>
      </c>
      <c r="C1258" s="565"/>
      <c r="D1258" s="539"/>
      <c r="E1258" s="1301"/>
      <c r="F1258" s="1301"/>
    </row>
    <row r="1259" spans="1:6" s="14" customFormat="1" outlineLevel="1">
      <c r="A1259" s="567" t="s">
        <v>501</v>
      </c>
      <c r="B1259" s="576" t="s">
        <v>1413</v>
      </c>
      <c r="C1259" s="579" t="s">
        <v>1063</v>
      </c>
      <c r="D1259" s="580">
        <v>1080</v>
      </c>
      <c r="E1259" s="985"/>
      <c r="F1259" s="1396" t="str">
        <f t="shared" ref="F1259:F1263" si="174">IF(N(E1259),ROUND(E1259*D1259,2),"")</f>
        <v/>
      </c>
    </row>
    <row r="1260" spans="1:6" s="14" customFormat="1" ht="25.5" outlineLevel="1">
      <c r="A1260" s="567" t="s">
        <v>502</v>
      </c>
      <c r="B1260" s="576" t="s">
        <v>1726</v>
      </c>
      <c r="C1260" s="579" t="s">
        <v>1063</v>
      </c>
      <c r="D1260" s="580">
        <v>1450</v>
      </c>
      <c r="E1260" s="985"/>
      <c r="F1260" s="1396" t="str">
        <f t="shared" si="174"/>
        <v/>
      </c>
    </row>
    <row r="1261" spans="1:6" s="14" customFormat="1" outlineLevel="1">
      <c r="A1261" s="567" t="s">
        <v>590</v>
      </c>
      <c r="B1261" s="576" t="s">
        <v>1727</v>
      </c>
      <c r="C1261" s="579" t="s">
        <v>1063</v>
      </c>
      <c r="D1261" s="580">
        <v>45</v>
      </c>
      <c r="E1261" s="985"/>
      <c r="F1261" s="1396" t="str">
        <f t="shared" si="174"/>
        <v/>
      </c>
    </row>
    <row r="1262" spans="1:6" s="14" customFormat="1" ht="51" outlineLevel="1">
      <c r="A1262" s="567" t="s">
        <v>896</v>
      </c>
      <c r="B1262" s="730" t="s">
        <v>2303</v>
      </c>
      <c r="C1262" s="579" t="s">
        <v>1063</v>
      </c>
      <c r="D1262" s="580">
        <v>120</v>
      </c>
      <c r="E1262" s="985"/>
      <c r="F1262" s="1396" t="str">
        <f t="shared" si="174"/>
        <v/>
      </c>
    </row>
    <row r="1263" spans="1:6" s="14" customFormat="1" ht="38.25" outlineLevel="1">
      <c r="A1263" s="567" t="s">
        <v>1261</v>
      </c>
      <c r="B1263" s="730" t="s">
        <v>2304</v>
      </c>
      <c r="C1263" s="579" t="s">
        <v>1063</v>
      </c>
      <c r="D1263" s="580">
        <v>140</v>
      </c>
      <c r="E1263" s="987"/>
      <c r="F1263" s="1377" t="str">
        <f t="shared" si="174"/>
        <v/>
      </c>
    </row>
    <row r="1264" spans="1:6" s="14" customFormat="1" outlineLevel="1">
      <c r="A1264" s="564"/>
      <c r="B1264" s="731"/>
      <c r="C1264" s="395"/>
      <c r="D1264" s="377"/>
      <c r="E1264" s="1343"/>
      <c r="F1264" s="1396"/>
    </row>
    <row r="1265" spans="1:6" s="14" customFormat="1" outlineLevel="1">
      <c r="A1265" s="564" t="s">
        <v>494</v>
      </c>
      <c r="B1265" s="361" t="s">
        <v>1414</v>
      </c>
      <c r="C1265" s="571"/>
      <c r="D1265" s="377"/>
      <c r="E1265" s="1346"/>
      <c r="F1265" s="1367"/>
    </row>
    <row r="1266" spans="1:6" s="14" customFormat="1" ht="38.25" outlineLevel="1">
      <c r="A1266" s="566"/>
      <c r="B1266" s="21" t="s">
        <v>1424</v>
      </c>
      <c r="C1266" s="565"/>
      <c r="D1266" s="539"/>
      <c r="E1266" s="1301"/>
      <c r="F1266" s="1301"/>
    </row>
    <row r="1267" spans="1:6" s="14" customFormat="1" outlineLevel="1">
      <c r="A1267" s="566"/>
      <c r="B1267" s="541" t="s">
        <v>1415</v>
      </c>
      <c r="C1267" s="565"/>
      <c r="D1267" s="539"/>
      <c r="E1267" s="1301"/>
      <c r="F1267" s="1301"/>
    </row>
    <row r="1268" spans="1:6" s="14" customFormat="1" outlineLevel="1">
      <c r="A1268" s="567" t="s">
        <v>519</v>
      </c>
      <c r="B1268" s="576" t="s">
        <v>1416</v>
      </c>
      <c r="C1268" s="579" t="s">
        <v>491</v>
      </c>
      <c r="D1268" s="580">
        <v>40</v>
      </c>
      <c r="E1268" s="985"/>
      <c r="F1268" s="1396" t="str">
        <f t="shared" ref="F1268:F1271" si="175">IF(N(E1268),ROUND(E1268*D1268,2),"")</f>
        <v/>
      </c>
    </row>
    <row r="1269" spans="1:6" s="14" customFormat="1" outlineLevel="1">
      <c r="A1269" s="567" t="s">
        <v>586</v>
      </c>
      <c r="B1269" s="576" t="s">
        <v>1417</v>
      </c>
      <c r="C1269" s="579" t="s">
        <v>491</v>
      </c>
      <c r="D1269" s="580">
        <v>25</v>
      </c>
      <c r="E1269" s="983"/>
      <c r="F1269" s="1396" t="str">
        <f t="shared" si="175"/>
        <v/>
      </c>
    </row>
    <row r="1270" spans="1:6" s="14" customFormat="1" outlineLevel="1">
      <c r="A1270" s="567" t="s">
        <v>589</v>
      </c>
      <c r="B1270" s="576" t="s">
        <v>1418</v>
      </c>
      <c r="C1270" s="579" t="s">
        <v>491</v>
      </c>
      <c r="D1270" s="580">
        <v>10</v>
      </c>
      <c r="E1270" s="985"/>
      <c r="F1270" s="1396" t="str">
        <f t="shared" si="175"/>
        <v/>
      </c>
    </row>
    <row r="1271" spans="1:6" s="14" customFormat="1" ht="25.5" outlineLevel="1">
      <c r="A1271" s="567" t="s">
        <v>376</v>
      </c>
      <c r="B1271" s="576" t="s">
        <v>1419</v>
      </c>
      <c r="C1271" s="579" t="s">
        <v>491</v>
      </c>
      <c r="D1271" s="580">
        <v>6</v>
      </c>
      <c r="E1271" s="985"/>
      <c r="F1271" s="1396" t="str">
        <f t="shared" si="175"/>
        <v/>
      </c>
    </row>
    <row r="1272" spans="1:6" s="14" customFormat="1" outlineLevel="1">
      <c r="A1272" s="566"/>
      <c r="B1272" s="22"/>
      <c r="C1272" s="538"/>
      <c r="D1272" s="539"/>
      <c r="E1272" s="1301"/>
      <c r="F1272" s="1351"/>
    </row>
    <row r="1273" spans="1:6" s="14" customFormat="1" outlineLevel="1">
      <c r="A1273" s="533" t="s">
        <v>897</v>
      </c>
      <c r="B1273" s="534" t="s">
        <v>1309</v>
      </c>
      <c r="C1273" s="535"/>
      <c r="D1273" s="536"/>
      <c r="E1273" s="1333"/>
      <c r="F1273" s="1333"/>
    </row>
    <row r="1274" spans="1:6" s="14" customFormat="1" ht="38.25" outlineLevel="1">
      <c r="A1274" s="500"/>
      <c r="B1274" s="537" t="s">
        <v>1088</v>
      </c>
      <c r="C1274" s="538"/>
      <c r="D1274" s="539"/>
      <c r="E1274" s="1301"/>
      <c r="F1274" s="1301"/>
    </row>
    <row r="1275" spans="1:6" s="398" customFormat="1" outlineLevel="1">
      <c r="A1275" s="540"/>
      <c r="B1275" s="541" t="s">
        <v>208</v>
      </c>
      <c r="C1275" s="542"/>
      <c r="D1275" s="543"/>
      <c r="E1275" s="1335"/>
      <c r="F1275" s="1335"/>
    </row>
    <row r="1276" spans="1:6" s="398" customFormat="1" outlineLevel="1">
      <c r="A1276" s="544" t="s">
        <v>520</v>
      </c>
      <c r="B1276" s="576" t="s">
        <v>1420</v>
      </c>
      <c r="C1276" s="546" t="s">
        <v>491</v>
      </c>
      <c r="D1276" s="547">
        <v>17</v>
      </c>
      <c r="E1276" s="984"/>
      <c r="F1276" s="1327" t="str">
        <f t="shared" ref="F1276:F1278" si="176">IF(N(E1276),ROUND(E1276*D1276,2),"")</f>
        <v/>
      </c>
    </row>
    <row r="1277" spans="1:6" s="398" customFormat="1" outlineLevel="1">
      <c r="A1277" s="544" t="s">
        <v>1021</v>
      </c>
      <c r="B1277" s="576" t="s">
        <v>1421</v>
      </c>
      <c r="C1277" s="546" t="s">
        <v>491</v>
      </c>
      <c r="D1277" s="547">
        <v>4</v>
      </c>
      <c r="E1277" s="984"/>
      <c r="F1277" s="1327" t="str">
        <f t="shared" si="176"/>
        <v/>
      </c>
    </row>
    <row r="1278" spans="1:6" s="398" customFormat="1" outlineLevel="1">
      <c r="A1278" s="544" t="s">
        <v>1070</v>
      </c>
      <c r="B1278" s="576" t="s">
        <v>1422</v>
      </c>
      <c r="C1278" s="546" t="s">
        <v>491</v>
      </c>
      <c r="D1278" s="547">
        <v>11</v>
      </c>
      <c r="E1278" s="984"/>
      <c r="F1278" s="1327" t="str">
        <f t="shared" si="176"/>
        <v/>
      </c>
    </row>
    <row r="1279" spans="1:6" s="398" customFormat="1" outlineLevel="1">
      <c r="A1279" s="548"/>
      <c r="B1279" s="655"/>
      <c r="C1279" s="550"/>
      <c r="D1279" s="551"/>
      <c r="E1279" s="1328"/>
      <c r="F1279" s="1329"/>
    </row>
    <row r="1280" spans="1:6" s="398" customFormat="1" ht="25.5" outlineLevel="1">
      <c r="A1280" s="548" t="s">
        <v>898</v>
      </c>
      <c r="B1280" s="655" t="s">
        <v>2305</v>
      </c>
      <c r="C1280" s="550"/>
      <c r="D1280" s="551"/>
      <c r="E1280" s="1328"/>
      <c r="F1280" s="1329"/>
    </row>
    <row r="1281" spans="1:9" s="398" customFormat="1" ht="25.5" outlineLevel="1">
      <c r="A1281" s="548" t="s">
        <v>966</v>
      </c>
      <c r="B1281" s="732" t="s">
        <v>1728</v>
      </c>
      <c r="C1281" s="550" t="s">
        <v>1063</v>
      </c>
      <c r="D1281" s="551">
        <v>3</v>
      </c>
      <c r="E1281" s="996"/>
      <c r="F1281" s="1327" t="str">
        <f t="shared" ref="F1281:F1283" si="177">IF(N(E1281),ROUND(E1281*D1281,2),"")</f>
        <v/>
      </c>
    </row>
    <row r="1282" spans="1:9" s="398" customFormat="1" ht="25.5" outlineLevel="1">
      <c r="A1282" s="548" t="s">
        <v>967</v>
      </c>
      <c r="B1282" s="732" t="s">
        <v>1729</v>
      </c>
      <c r="C1282" s="550" t="s">
        <v>1063</v>
      </c>
      <c r="D1282" s="551">
        <v>6</v>
      </c>
      <c r="E1282" s="996"/>
      <c r="F1282" s="1327" t="str">
        <f t="shared" si="177"/>
        <v/>
      </c>
    </row>
    <row r="1283" spans="1:9" s="398" customFormat="1" ht="25.5" outlineLevel="1">
      <c r="A1283" s="548" t="s">
        <v>870</v>
      </c>
      <c r="B1283" s="655" t="s">
        <v>1730</v>
      </c>
      <c r="C1283" s="550" t="s">
        <v>1063</v>
      </c>
      <c r="D1283" s="551">
        <v>3</v>
      </c>
      <c r="E1283" s="996"/>
      <c r="F1283" s="1327" t="str">
        <f t="shared" si="177"/>
        <v/>
      </c>
    </row>
    <row r="1284" spans="1:9" s="398" customFormat="1" outlineLevel="1">
      <c r="A1284" s="548"/>
      <c r="B1284" s="655"/>
      <c r="C1284" s="550"/>
      <c r="D1284" s="551"/>
      <c r="E1284" s="1410"/>
      <c r="F1284" s="1376"/>
    </row>
    <row r="1285" spans="1:9" s="14" customFormat="1" ht="51" outlineLevel="1">
      <c r="A1285" s="548" t="s">
        <v>899</v>
      </c>
      <c r="B1285" s="655" t="s">
        <v>1731</v>
      </c>
      <c r="C1285" s="550" t="s">
        <v>491</v>
      </c>
      <c r="D1285" s="551">
        <v>1</v>
      </c>
      <c r="E1285" s="996"/>
      <c r="F1285" s="1327" t="str">
        <f t="shared" ref="F1285" si="178">IF(N(E1285),ROUND(E1285*D1285,2),"")</f>
        <v/>
      </c>
    </row>
    <row r="1286" spans="1:9" s="14" customFormat="1" outlineLevel="1">
      <c r="A1286" s="540"/>
      <c r="B1286" s="541"/>
      <c r="C1286" s="542"/>
      <c r="D1286" s="543"/>
      <c r="E1286" s="1335"/>
      <c r="F1286" s="1335"/>
    </row>
    <row r="1287" spans="1:9" s="14" customFormat="1" outlineLevel="1">
      <c r="A1287" s="533" t="s">
        <v>909</v>
      </c>
      <c r="B1287" s="361" t="s">
        <v>1425</v>
      </c>
      <c r="C1287" s="395" t="s">
        <v>159</v>
      </c>
      <c r="D1287" s="643">
        <v>1</v>
      </c>
      <c r="E1287" s="988"/>
      <c r="F1287" s="1277" t="str">
        <f t="shared" ref="F1287" si="179">IF(N(E1287),ROUND(E1287*D1287,2),"")</f>
        <v/>
      </c>
    </row>
    <row r="1288" spans="1:9" s="14" customFormat="1" ht="25.5" outlineLevel="1">
      <c r="A1288" s="500"/>
      <c r="B1288" s="642" t="s">
        <v>1426</v>
      </c>
      <c r="C1288" s="538"/>
      <c r="D1288" s="539"/>
      <c r="E1288" s="1301"/>
      <c r="F1288" s="1301"/>
    </row>
    <row r="1289" spans="1:9" s="14" customFormat="1" ht="89.25" outlineLevel="1">
      <c r="A1289" s="500"/>
      <c r="B1289" s="733" t="s">
        <v>1427</v>
      </c>
      <c r="C1289" s="538"/>
      <c r="D1289" s="539"/>
      <c r="E1289" s="1301"/>
      <c r="F1289" s="1301"/>
    </row>
    <row r="1290" spans="1:9" s="42" customFormat="1">
      <c r="A1290" s="540"/>
      <c r="B1290" s="541" t="s">
        <v>386</v>
      </c>
      <c r="C1290" s="542"/>
      <c r="D1290" s="543"/>
      <c r="E1290" s="1335"/>
      <c r="F1290" s="1335"/>
      <c r="G1290" s="13"/>
      <c r="H1290" s="41"/>
      <c r="I1290" s="41"/>
    </row>
    <row r="1291" spans="1:9" s="46" customFormat="1" ht="20.100000000000001" customHeight="1" thickBot="1">
      <c r="A1291" s="108"/>
      <c r="B1291" s="109"/>
      <c r="C1291" s="110"/>
      <c r="D1291" s="111"/>
      <c r="E1291" s="1212"/>
      <c r="F1291" s="1213"/>
      <c r="G1291" s="45"/>
      <c r="H1291" s="45"/>
    </row>
    <row r="1292" spans="1:9" s="87" customFormat="1" ht="13.5" thickBot="1">
      <c r="A1292" s="43"/>
      <c r="B1292" s="88" t="s">
        <v>1428</v>
      </c>
      <c r="C1292" s="89"/>
      <c r="D1292" s="89"/>
      <c r="E1292" s="88"/>
      <c r="F1292" s="1284">
        <f>SUM(F1256:F1289,F1254,F1242,F1225:F1230)</f>
        <v>0</v>
      </c>
      <c r="G1292" s="25"/>
      <c r="H1292" s="25"/>
    </row>
    <row r="1293" spans="1:9" s="46" customFormat="1" ht="20.100000000000001" customHeight="1">
      <c r="A1293" s="100"/>
      <c r="B1293" s="101"/>
      <c r="C1293" s="159"/>
      <c r="D1293" s="73"/>
      <c r="E1293" s="1261"/>
      <c r="F1293" s="1262"/>
      <c r="G1293" s="45"/>
      <c r="H1293" s="45"/>
    </row>
    <row r="1294" spans="1:9" s="42" customFormat="1" collapsed="1">
      <c r="A1294" s="104" t="s">
        <v>1732</v>
      </c>
      <c r="B1294" s="105" t="s">
        <v>384</v>
      </c>
      <c r="C1294" s="160"/>
      <c r="D1294" s="161"/>
      <c r="E1294" s="1263"/>
      <c r="F1294" s="1264"/>
      <c r="G1294" s="13"/>
      <c r="H1294" s="41"/>
      <c r="I1294" s="41"/>
    </row>
    <row r="1295" spans="1:9" s="42" customFormat="1" outlineLevel="1">
      <c r="A1295" s="108"/>
      <c r="B1295" s="109"/>
      <c r="C1295" s="110"/>
      <c r="D1295" s="111"/>
      <c r="E1295" s="1212"/>
      <c r="F1295" s="1213"/>
    </row>
    <row r="1296" spans="1:9" s="42" customFormat="1" outlineLevel="1">
      <c r="A1296" s="252" t="s">
        <v>490</v>
      </c>
      <c r="B1296" s="3" t="s">
        <v>1097</v>
      </c>
      <c r="C1296" s="254" t="s">
        <v>159</v>
      </c>
      <c r="D1296" s="474">
        <v>1</v>
      </c>
      <c r="E1296" s="239"/>
      <c r="F1296" s="1277" t="str">
        <f t="shared" ref="F1296" si="180">IF(N(E1296),ROUND(E1296*D1296,2),"")</f>
        <v/>
      </c>
    </row>
    <row r="1297" spans="1:9" s="42" customFormat="1" ht="63.75" outlineLevel="1">
      <c r="A1297" s="256"/>
      <c r="B1297" s="711" t="s">
        <v>1096</v>
      </c>
      <c r="C1297" s="257"/>
      <c r="D1297" s="258"/>
      <c r="E1297" s="1005"/>
      <c r="F1297" s="1314"/>
    </row>
    <row r="1298" spans="1:9" s="42" customFormat="1">
      <c r="A1298" s="259"/>
      <c r="B1298" s="26" t="s">
        <v>386</v>
      </c>
      <c r="C1298" s="260"/>
      <c r="D1298" s="261"/>
      <c r="E1298" s="1006"/>
      <c r="F1298" s="1006"/>
      <c r="G1298" s="13"/>
      <c r="H1298" s="41"/>
      <c r="I1298" s="41"/>
    </row>
    <row r="1299" spans="1:9" s="46" customFormat="1" ht="20.100000000000001" customHeight="1">
      <c r="A1299" s="108"/>
      <c r="B1299" s="109"/>
      <c r="C1299" s="110"/>
      <c r="D1299" s="111"/>
      <c r="E1299" s="1212"/>
      <c r="F1299" s="1213"/>
      <c r="G1299" s="45"/>
      <c r="H1299" s="45"/>
    </row>
    <row r="1300" spans="1:9" s="87" customFormat="1" ht="13.5" thickBot="1">
      <c r="A1300" s="43"/>
      <c r="B1300" s="88" t="s">
        <v>385</v>
      </c>
      <c r="C1300" s="89"/>
      <c r="D1300" s="89"/>
      <c r="E1300" s="88"/>
      <c r="F1300" s="1269">
        <f>SUM(F1296:F1299)</f>
        <v>0</v>
      </c>
      <c r="G1300" s="25"/>
      <c r="H1300" s="25"/>
    </row>
    <row r="1301" spans="1:9" s="46" customFormat="1" ht="20.100000000000001" customHeight="1" thickBot="1">
      <c r="A1301" s="100"/>
      <c r="B1301" s="101"/>
      <c r="C1301" s="159"/>
      <c r="D1301" s="73"/>
      <c r="E1301" s="1261"/>
      <c r="F1301" s="1262"/>
      <c r="G1301" s="45"/>
      <c r="H1301" s="45"/>
    </row>
    <row r="1302" spans="1:9" s="87" customFormat="1" ht="13.5" thickBot="1">
      <c r="A1302" s="142"/>
      <c r="B1302" s="164" t="s">
        <v>1429</v>
      </c>
      <c r="C1302" s="144"/>
      <c r="D1302" s="144"/>
      <c r="E1302" s="163"/>
      <c r="F1302" s="1284">
        <f>F1300+F1292+F1221+F1200</f>
        <v>0</v>
      </c>
      <c r="G1302" s="25"/>
      <c r="H1302" s="25"/>
    </row>
    <row r="1303" spans="1:9" s="46" customFormat="1" ht="20.100000000000001" customHeight="1">
      <c r="A1303" s="100"/>
      <c r="B1303" s="101"/>
      <c r="C1303" s="159"/>
      <c r="D1303" s="73"/>
      <c r="E1303" s="1261"/>
      <c r="F1303" s="1262"/>
      <c r="G1303" s="45"/>
      <c r="H1303" s="45"/>
    </row>
    <row r="1304" spans="1:9" s="87" customFormat="1">
      <c r="A1304" s="79" t="s">
        <v>1348</v>
      </c>
      <c r="B1304" s="80" t="s">
        <v>1430</v>
      </c>
      <c r="C1304" s="81"/>
      <c r="D1304" s="82"/>
      <c r="E1304" s="1158"/>
      <c r="F1304" s="1159"/>
      <c r="G1304" s="25"/>
      <c r="H1304" s="25"/>
    </row>
    <row r="1305" spans="1:9" s="14" customFormat="1" outlineLevel="1">
      <c r="A1305" s="83"/>
      <c r="B1305" s="84"/>
      <c r="C1305" s="85"/>
      <c r="D1305" s="86"/>
      <c r="E1305" s="1160"/>
      <c r="F1305" s="1161"/>
    </row>
    <row r="1306" spans="1:9" s="14" customFormat="1" ht="25.5" outlineLevel="1">
      <c r="A1306" s="533" t="s">
        <v>490</v>
      </c>
      <c r="B1306" s="15" t="s">
        <v>2137</v>
      </c>
      <c r="C1306" s="395" t="s">
        <v>159</v>
      </c>
      <c r="D1306" s="734">
        <v>1</v>
      </c>
      <c r="E1306" s="988"/>
      <c r="F1306" s="1277" t="str">
        <f t="shared" ref="F1306" si="181">IF(N(E1306),ROUND(E1306*D1306,2),"")</f>
        <v/>
      </c>
    </row>
    <row r="1307" spans="1:9" s="14" customFormat="1" ht="102" outlineLevel="1">
      <c r="A1307" s="500"/>
      <c r="B1307" s="735" t="s">
        <v>1432</v>
      </c>
      <c r="C1307" s="538"/>
      <c r="D1307" s="539"/>
      <c r="E1307" s="1345"/>
      <c r="F1307" s="1324"/>
    </row>
    <row r="1308" spans="1:9" s="244" customFormat="1" outlineLevel="1">
      <c r="A1308" s="540"/>
      <c r="B1308" s="541" t="s">
        <v>1431</v>
      </c>
      <c r="C1308" s="542"/>
      <c r="D1308" s="543"/>
      <c r="E1308" s="1325"/>
      <c r="F1308" s="1326"/>
    </row>
    <row r="1309" spans="1:9" s="14" customFormat="1" outlineLevel="1">
      <c r="A1309" s="269"/>
      <c r="B1309" s="267"/>
      <c r="C1309" s="271"/>
      <c r="D1309" s="272"/>
      <c r="E1309" s="1162"/>
      <c r="F1309" s="1321"/>
    </row>
    <row r="1310" spans="1:9" s="14" customFormat="1" outlineLevel="1">
      <c r="A1310" s="533" t="s">
        <v>492</v>
      </c>
      <c r="B1310" s="15" t="s">
        <v>2306</v>
      </c>
      <c r="C1310" s="395" t="s">
        <v>491</v>
      </c>
      <c r="D1310" s="736">
        <v>2</v>
      </c>
      <c r="E1310" s="988"/>
      <c r="F1310" s="1277" t="str">
        <f t="shared" ref="F1310" si="182">IF(N(E1310),ROUND(E1310*D1310,2),"")</f>
        <v/>
      </c>
    </row>
    <row r="1311" spans="1:9" s="14" customFormat="1" ht="25.5" outlineLevel="1">
      <c r="A1311" s="500"/>
      <c r="B1311" s="642" t="s">
        <v>1434</v>
      </c>
      <c r="C1311" s="538"/>
      <c r="D1311" s="539"/>
      <c r="E1311" s="1345"/>
      <c r="F1311" s="1324"/>
    </row>
    <row r="1312" spans="1:9" s="244" customFormat="1" outlineLevel="1">
      <c r="A1312" s="540"/>
      <c r="B1312" s="541" t="s">
        <v>1433</v>
      </c>
      <c r="C1312" s="542"/>
      <c r="D1312" s="543"/>
      <c r="E1312" s="1325"/>
      <c r="F1312" s="1326"/>
    </row>
    <row r="1313" spans="1:6" s="14" customFormat="1" outlineLevel="1">
      <c r="A1313" s="269"/>
      <c r="B1313" s="267"/>
      <c r="C1313" s="271"/>
      <c r="D1313" s="272"/>
      <c r="E1313" s="1162"/>
      <c r="F1313" s="1321"/>
    </row>
    <row r="1314" spans="1:6" s="14" customFormat="1" ht="25.5" outlineLevel="1">
      <c r="A1314" s="533" t="s">
        <v>493</v>
      </c>
      <c r="B1314" s="15" t="s">
        <v>1733</v>
      </c>
      <c r="C1314" s="395" t="s">
        <v>491</v>
      </c>
      <c r="D1314" s="736">
        <v>1</v>
      </c>
      <c r="E1314" s="988"/>
      <c r="F1314" s="1277" t="str">
        <f t="shared" ref="F1314" si="183">IF(N(E1314),ROUND(E1314*D1314,2),"")</f>
        <v/>
      </c>
    </row>
    <row r="1315" spans="1:6" s="14" customFormat="1" outlineLevel="1">
      <c r="A1315" s="500"/>
      <c r="B1315" s="642" t="s">
        <v>1435</v>
      </c>
      <c r="C1315" s="538"/>
      <c r="D1315" s="539"/>
      <c r="E1315" s="1345"/>
      <c r="F1315" s="1324"/>
    </row>
    <row r="1316" spans="1:6" s="244" customFormat="1" outlineLevel="1">
      <c r="A1316" s="540"/>
      <c r="B1316" s="541" t="s">
        <v>1436</v>
      </c>
      <c r="C1316" s="542"/>
      <c r="D1316" s="543"/>
      <c r="E1316" s="1325"/>
      <c r="F1316" s="1326"/>
    </row>
    <row r="1317" spans="1:6" s="14" customFormat="1" outlineLevel="1">
      <c r="A1317" s="269"/>
      <c r="B1317" s="267"/>
      <c r="C1317" s="271"/>
      <c r="D1317" s="272"/>
      <c r="E1317" s="1162"/>
      <c r="F1317" s="1321"/>
    </row>
    <row r="1318" spans="1:6" s="14" customFormat="1" ht="25.5" outlineLevel="1">
      <c r="A1318" s="533" t="s">
        <v>901</v>
      </c>
      <c r="B1318" s="15" t="s">
        <v>1734</v>
      </c>
      <c r="C1318" s="395" t="s">
        <v>491</v>
      </c>
      <c r="D1318" s="736">
        <v>1</v>
      </c>
      <c r="E1318" s="988"/>
      <c r="F1318" s="1277" t="str">
        <f t="shared" ref="F1318" si="184">IF(N(E1318),ROUND(E1318*D1318,2),"")</f>
        <v/>
      </c>
    </row>
    <row r="1319" spans="1:6" s="14" customFormat="1" ht="25.5" outlineLevel="1">
      <c r="A1319" s="500"/>
      <c r="B1319" s="3" t="s">
        <v>1438</v>
      </c>
      <c r="C1319" s="538"/>
      <c r="D1319" s="539"/>
      <c r="E1319" s="1345"/>
      <c r="F1319" s="1324"/>
    </row>
    <row r="1320" spans="1:6" s="244" customFormat="1" outlineLevel="1">
      <c r="A1320" s="540"/>
      <c r="B1320" s="541" t="s">
        <v>1437</v>
      </c>
      <c r="C1320" s="542"/>
      <c r="D1320" s="543"/>
      <c r="E1320" s="1325"/>
      <c r="F1320" s="1326"/>
    </row>
    <row r="1321" spans="1:6" s="14" customFormat="1" outlineLevel="1">
      <c r="A1321" s="269"/>
      <c r="B1321" s="267"/>
      <c r="C1321" s="271"/>
      <c r="D1321" s="272"/>
      <c r="E1321" s="1162"/>
      <c r="F1321" s="1321"/>
    </row>
    <row r="1322" spans="1:6" s="14" customFormat="1" ht="25.5" outlineLevel="1">
      <c r="A1322" s="533" t="s">
        <v>588</v>
      </c>
      <c r="B1322" s="15" t="s">
        <v>1735</v>
      </c>
      <c r="C1322" s="395" t="s">
        <v>491</v>
      </c>
      <c r="D1322" s="736">
        <v>74</v>
      </c>
      <c r="E1322" s="988"/>
      <c r="F1322" s="1277" t="str">
        <f t="shared" ref="F1322" si="185">IF(N(E1322),ROUND(E1322*D1322,2),"")</f>
        <v/>
      </c>
    </row>
    <row r="1323" spans="1:6" s="14" customFormat="1" ht="25.5" outlineLevel="1">
      <c r="A1323" s="500"/>
      <c r="B1323" s="35" t="s">
        <v>1736</v>
      </c>
      <c r="C1323" s="538"/>
      <c r="D1323" s="539"/>
      <c r="E1323" s="1345"/>
      <c r="F1323" s="1324"/>
    </row>
    <row r="1324" spans="1:6" s="244" customFormat="1" outlineLevel="1">
      <c r="A1324" s="540"/>
      <c r="B1324" s="541" t="s">
        <v>1439</v>
      </c>
      <c r="C1324" s="542"/>
      <c r="D1324" s="543"/>
      <c r="E1324" s="1325"/>
      <c r="F1324" s="1326"/>
    </row>
    <row r="1325" spans="1:6" s="14" customFormat="1" outlineLevel="1">
      <c r="A1325" s="269"/>
      <c r="B1325" s="737"/>
      <c r="C1325" s="738"/>
      <c r="D1325" s="539"/>
      <c r="E1325" s="1162"/>
      <c r="F1325" s="1321"/>
    </row>
    <row r="1326" spans="1:6" s="14" customFormat="1" ht="25.5" outlineLevel="1">
      <c r="A1326" s="533" t="s">
        <v>501</v>
      </c>
      <c r="B1326" s="24" t="s">
        <v>1737</v>
      </c>
      <c r="C1326" s="395" t="s">
        <v>491</v>
      </c>
      <c r="D1326" s="736">
        <v>1</v>
      </c>
      <c r="E1326" s="988"/>
      <c r="F1326" s="1277" t="str">
        <f t="shared" ref="F1326" si="186">IF(N(E1326),ROUND(E1326*D1326,2),"")</f>
        <v/>
      </c>
    </row>
    <row r="1327" spans="1:6" s="14" customFormat="1" ht="25.5" outlineLevel="1">
      <c r="A1327" s="500"/>
      <c r="B1327" s="35" t="s">
        <v>1738</v>
      </c>
      <c r="C1327" s="538"/>
      <c r="D1327" s="539"/>
      <c r="E1327" s="1345"/>
      <c r="F1327" s="1324"/>
    </row>
    <row r="1328" spans="1:6" s="244" customFormat="1" outlineLevel="1">
      <c r="A1328" s="540"/>
      <c r="B1328" s="541" t="s">
        <v>1439</v>
      </c>
      <c r="C1328" s="542"/>
      <c r="D1328" s="543"/>
      <c r="E1328" s="1325"/>
      <c r="F1328" s="1326"/>
    </row>
    <row r="1329" spans="1:6" s="14" customFormat="1" outlineLevel="1">
      <c r="A1329" s="269"/>
      <c r="B1329" s="278"/>
      <c r="C1329" s="271"/>
      <c r="D1329" s="272"/>
      <c r="E1329" s="1162"/>
      <c r="F1329" s="1277"/>
    </row>
    <row r="1330" spans="1:6" s="14" customFormat="1" ht="25.5" outlineLevel="1">
      <c r="A1330" s="533" t="s">
        <v>494</v>
      </c>
      <c r="B1330" s="15" t="s">
        <v>1739</v>
      </c>
      <c r="C1330" s="395" t="s">
        <v>491</v>
      </c>
      <c r="D1330" s="736">
        <v>76</v>
      </c>
      <c r="E1330" s="988"/>
      <c r="F1330" s="1277" t="str">
        <f t="shared" ref="F1330" si="187">IF(N(E1330),ROUND(E1330*D1330,2),"")</f>
        <v/>
      </c>
    </row>
    <row r="1331" spans="1:6" s="14" customFormat="1" ht="25.5" outlineLevel="1">
      <c r="A1331" s="500"/>
      <c r="B1331" s="35" t="s">
        <v>1443</v>
      </c>
      <c r="C1331" s="538"/>
      <c r="D1331" s="539"/>
      <c r="E1331" s="1345"/>
      <c r="F1331" s="1324"/>
    </row>
    <row r="1332" spans="1:6" s="244" customFormat="1" outlineLevel="1">
      <c r="A1332" s="540"/>
      <c r="B1332" s="541" t="s">
        <v>1442</v>
      </c>
      <c r="C1332" s="542"/>
      <c r="D1332" s="543"/>
      <c r="E1332" s="1325"/>
      <c r="F1332" s="1326"/>
    </row>
    <row r="1333" spans="1:6" s="14" customFormat="1" outlineLevel="1">
      <c r="A1333" s="269"/>
      <c r="B1333" s="267"/>
      <c r="C1333" s="271"/>
      <c r="D1333" s="272"/>
      <c r="E1333" s="1162"/>
      <c r="F1333" s="1321"/>
    </row>
    <row r="1334" spans="1:6" s="14" customFormat="1" ht="25.5" outlineLevel="1">
      <c r="A1334" s="533" t="s">
        <v>897</v>
      </c>
      <c r="B1334" s="15" t="s">
        <v>1740</v>
      </c>
      <c r="C1334" s="395" t="s">
        <v>491</v>
      </c>
      <c r="D1334" s="736">
        <v>37</v>
      </c>
      <c r="E1334" s="988"/>
      <c r="F1334" s="1277" t="str">
        <f t="shared" ref="F1334" si="188">IF(N(E1334),ROUND(E1334*D1334,2),"")</f>
        <v/>
      </c>
    </row>
    <row r="1335" spans="1:6" s="14" customFormat="1" outlineLevel="1">
      <c r="A1335" s="500"/>
      <c r="B1335" s="35" t="s">
        <v>1441</v>
      </c>
      <c r="C1335" s="538"/>
      <c r="D1335" s="539"/>
      <c r="E1335" s="1345"/>
      <c r="F1335" s="1324"/>
    </row>
    <row r="1336" spans="1:6" s="244" customFormat="1" outlineLevel="1">
      <c r="A1336" s="540"/>
      <c r="B1336" s="541" t="s">
        <v>1440</v>
      </c>
      <c r="C1336" s="542"/>
      <c r="D1336" s="543"/>
      <c r="E1336" s="1325"/>
      <c r="F1336" s="1326"/>
    </row>
    <row r="1337" spans="1:6" s="14" customFormat="1" outlineLevel="1">
      <c r="A1337" s="269"/>
      <c r="B1337" s="267"/>
      <c r="C1337" s="271"/>
      <c r="D1337" s="272"/>
      <c r="E1337" s="1162"/>
      <c r="F1337" s="1321"/>
    </row>
    <row r="1338" spans="1:6" s="14" customFormat="1" outlineLevel="1">
      <c r="A1338" s="533" t="s">
        <v>898</v>
      </c>
      <c r="B1338" s="15" t="s">
        <v>1444</v>
      </c>
      <c r="C1338" s="395" t="s">
        <v>491</v>
      </c>
      <c r="D1338" s="736">
        <v>90</v>
      </c>
      <c r="E1338" s="988"/>
      <c r="F1338" s="1277" t="str">
        <f t="shared" ref="F1338" si="189">IF(N(E1338),ROUND(E1338*D1338,2),"")</f>
        <v/>
      </c>
    </row>
    <row r="1339" spans="1:6" s="14" customFormat="1" ht="25.5" outlineLevel="1">
      <c r="A1339" s="500"/>
      <c r="B1339" s="739" t="s">
        <v>851</v>
      </c>
      <c r="C1339" s="538"/>
      <c r="D1339" s="539"/>
      <c r="E1339" s="1345"/>
      <c r="F1339" s="1324"/>
    </row>
    <row r="1340" spans="1:6" s="244" customFormat="1" outlineLevel="1">
      <c r="A1340" s="540"/>
      <c r="B1340" s="541" t="s">
        <v>1445</v>
      </c>
      <c r="C1340" s="542"/>
      <c r="D1340" s="543"/>
      <c r="E1340" s="1325"/>
      <c r="F1340" s="1326"/>
    </row>
    <row r="1341" spans="1:6" s="14" customFormat="1" outlineLevel="1">
      <c r="A1341" s="269"/>
      <c r="B1341" s="267"/>
      <c r="C1341" s="271"/>
      <c r="D1341" s="272"/>
      <c r="E1341" s="1162"/>
      <c r="F1341" s="1321"/>
    </row>
    <row r="1342" spans="1:6" s="14" customFormat="1" ht="25.5" outlineLevel="1">
      <c r="A1342" s="533" t="s">
        <v>899</v>
      </c>
      <c r="B1342" s="15" t="s">
        <v>1741</v>
      </c>
      <c r="C1342" s="395" t="s">
        <v>491</v>
      </c>
      <c r="D1342" s="736">
        <v>8</v>
      </c>
      <c r="E1342" s="988"/>
      <c r="F1342" s="1277" t="str">
        <f t="shared" ref="F1342" si="190">IF(N(E1342),ROUND(E1342*D1342,2),"")</f>
        <v/>
      </c>
    </row>
    <row r="1343" spans="1:6" s="14" customFormat="1" ht="25.5" outlineLevel="1">
      <c r="A1343" s="500"/>
      <c r="B1343" s="3" t="s">
        <v>852</v>
      </c>
      <c r="C1343" s="538"/>
      <c r="D1343" s="539"/>
      <c r="E1343" s="1345"/>
      <c r="F1343" s="1324"/>
    </row>
    <row r="1344" spans="1:6" s="244" customFormat="1" outlineLevel="1">
      <c r="A1344" s="540"/>
      <c r="B1344" s="541" t="s">
        <v>1042</v>
      </c>
      <c r="C1344" s="542"/>
      <c r="D1344" s="543"/>
      <c r="E1344" s="1325"/>
      <c r="F1344" s="1326"/>
    </row>
    <row r="1345" spans="1:6" s="14" customFormat="1" outlineLevel="1">
      <c r="A1345" s="269"/>
      <c r="B1345" s="267"/>
      <c r="C1345" s="271"/>
      <c r="D1345" s="272"/>
      <c r="E1345" s="1162"/>
      <c r="F1345" s="1321"/>
    </row>
    <row r="1346" spans="1:6" s="14" customFormat="1" ht="25.5" outlineLevel="1">
      <c r="A1346" s="533" t="s">
        <v>909</v>
      </c>
      <c r="B1346" s="15" t="s">
        <v>1742</v>
      </c>
      <c r="C1346" s="395" t="s">
        <v>491</v>
      </c>
      <c r="D1346" s="736">
        <v>1</v>
      </c>
      <c r="E1346" s="988"/>
      <c r="F1346" s="1277" t="str">
        <f t="shared" ref="F1346" si="191">IF(N(E1346),ROUND(E1346*D1346,2),"")</f>
        <v/>
      </c>
    </row>
    <row r="1347" spans="1:6" s="14" customFormat="1" ht="38.25" outlineLevel="1">
      <c r="A1347" s="500"/>
      <c r="B1347" s="3" t="s">
        <v>1743</v>
      </c>
      <c r="C1347" s="538"/>
      <c r="D1347" s="539"/>
      <c r="E1347" s="1345"/>
      <c r="F1347" s="1324"/>
    </row>
    <row r="1348" spans="1:6" s="14" customFormat="1" outlineLevel="1">
      <c r="A1348" s="540"/>
      <c r="B1348" s="541" t="s">
        <v>853</v>
      </c>
      <c r="C1348" s="542"/>
      <c r="D1348" s="543"/>
      <c r="E1348" s="1325"/>
      <c r="F1348" s="1326"/>
    </row>
    <row r="1349" spans="1:6" s="14" customFormat="1" outlineLevel="1">
      <c r="A1349" s="269"/>
      <c r="B1349" s="267"/>
      <c r="C1349" s="271"/>
      <c r="D1349" s="272"/>
      <c r="E1349" s="1345"/>
      <c r="F1349" s="1377"/>
    </row>
    <row r="1350" spans="1:6" s="14" customFormat="1" ht="25.5" outlineLevel="1">
      <c r="A1350" s="533" t="s">
        <v>916</v>
      </c>
      <c r="B1350" s="15" t="s">
        <v>1744</v>
      </c>
      <c r="C1350" s="395" t="s">
        <v>491</v>
      </c>
      <c r="D1350" s="736">
        <v>2</v>
      </c>
      <c r="E1350" s="988"/>
      <c r="F1350" s="1277" t="str">
        <f t="shared" ref="F1350" si="192">IF(N(E1350),ROUND(E1350*D1350,2),"")</f>
        <v/>
      </c>
    </row>
    <row r="1351" spans="1:6" s="14" customFormat="1" ht="25.5" outlineLevel="1">
      <c r="A1351" s="500"/>
      <c r="B1351" s="21" t="s">
        <v>1745</v>
      </c>
      <c r="C1351" s="538"/>
      <c r="D1351" s="539"/>
      <c r="E1351" s="1345"/>
      <c r="F1351" s="1324"/>
    </row>
    <row r="1352" spans="1:6" s="244" customFormat="1" outlineLevel="1">
      <c r="A1352" s="540"/>
      <c r="B1352" s="541" t="s">
        <v>853</v>
      </c>
      <c r="C1352" s="542"/>
      <c r="D1352" s="543"/>
      <c r="E1352" s="1325"/>
      <c r="F1352" s="1326"/>
    </row>
    <row r="1353" spans="1:6" s="42" customFormat="1" outlineLevel="1">
      <c r="A1353" s="566"/>
      <c r="B1353" s="22"/>
      <c r="C1353" s="538"/>
      <c r="D1353" s="539"/>
      <c r="E1353" s="1162"/>
      <c r="F1353" s="1321"/>
    </row>
    <row r="1354" spans="1:6" s="42" customFormat="1" ht="25.5" outlineLevel="1">
      <c r="A1354" s="533" t="s">
        <v>987</v>
      </c>
      <c r="B1354" s="15" t="s">
        <v>1746</v>
      </c>
      <c r="C1354" s="395" t="s">
        <v>491</v>
      </c>
      <c r="D1354" s="377">
        <v>2</v>
      </c>
      <c r="E1354" s="425"/>
      <c r="F1354" s="1277" t="str">
        <f t="shared" ref="F1354" si="193">IF(N(E1354),ROUND(E1354*D1354,2),"")</f>
        <v/>
      </c>
    </row>
    <row r="1355" spans="1:6" s="42" customFormat="1" ht="25.5" outlineLevel="1">
      <c r="A1355" s="500"/>
      <c r="B1355" s="3" t="s">
        <v>1622</v>
      </c>
      <c r="C1355" s="538"/>
      <c r="D1355" s="539"/>
      <c r="E1355" s="1005"/>
      <c r="F1355" s="1314"/>
    </row>
    <row r="1356" spans="1:6" s="42" customFormat="1" outlineLevel="1">
      <c r="A1356" s="540"/>
      <c r="B1356" s="541" t="s">
        <v>1437</v>
      </c>
      <c r="C1356" s="542"/>
      <c r="D1356" s="543"/>
      <c r="E1356" s="1006"/>
      <c r="F1356" s="1313"/>
    </row>
    <row r="1357" spans="1:6" s="42" customFormat="1" outlineLevel="1">
      <c r="A1357" s="540"/>
      <c r="B1357" s="541"/>
      <c r="C1357" s="542"/>
      <c r="D1357" s="543"/>
      <c r="E1357" s="1006"/>
      <c r="F1357" s="1313"/>
    </row>
    <row r="1358" spans="1:6" s="244" customFormat="1" outlineLevel="1">
      <c r="A1358" s="540" t="s">
        <v>1747</v>
      </c>
      <c r="B1358" s="541" t="s">
        <v>1748</v>
      </c>
      <c r="C1358" s="542" t="s">
        <v>491</v>
      </c>
      <c r="D1358" s="543">
        <v>3</v>
      </c>
      <c r="E1358" s="433"/>
      <c r="F1358" s="1280" t="str">
        <f t="shared" ref="F1358" si="194">IF(N(E1358),ROUND(E1358*D1358,2),"")</f>
        <v/>
      </c>
    </row>
    <row r="1359" spans="1:6" s="42" customFormat="1" outlineLevel="1">
      <c r="A1359" s="259"/>
      <c r="B1359" s="26"/>
      <c r="C1359" s="260"/>
      <c r="D1359" s="261"/>
      <c r="E1359" s="1343"/>
      <c r="F1359" s="1400"/>
    </row>
    <row r="1360" spans="1:6" s="14" customFormat="1" outlineLevel="1">
      <c r="A1360" s="252" t="s">
        <v>991</v>
      </c>
      <c r="B1360" s="522" t="s">
        <v>448</v>
      </c>
      <c r="C1360" s="523"/>
      <c r="D1360" s="303"/>
      <c r="E1360" s="1345"/>
      <c r="F1360" s="1324"/>
    </row>
    <row r="1361" spans="1:6" s="14" customFormat="1" ht="25.5" outlineLevel="1">
      <c r="A1361" s="256"/>
      <c r="B1361" s="524" t="s">
        <v>399</v>
      </c>
      <c r="C1361" s="257"/>
      <c r="D1361" s="258"/>
      <c r="E1361" s="1349"/>
      <c r="F1361" s="1399"/>
    </row>
    <row r="1362" spans="1:6" s="14" customFormat="1" outlineLevel="1">
      <c r="A1362" s="259"/>
      <c r="B1362" s="26" t="s">
        <v>161</v>
      </c>
      <c r="C1362" s="260"/>
      <c r="D1362" s="261"/>
      <c r="E1362" s="1349"/>
      <c r="F1362" s="1370"/>
    </row>
    <row r="1363" spans="1:6" s="14" customFormat="1" outlineLevel="1">
      <c r="A1363" s="266" t="s">
        <v>2003</v>
      </c>
      <c r="B1363" s="515" t="s">
        <v>449</v>
      </c>
      <c r="C1363" s="268" t="s">
        <v>1063</v>
      </c>
      <c r="D1363" s="580">
        <v>140</v>
      </c>
      <c r="E1363" s="242"/>
      <c r="F1363" s="1277" t="str">
        <f t="shared" ref="F1363:F1364" si="195">IF(N(E1363),ROUND(E1363*D1363,2),"")</f>
        <v/>
      </c>
    </row>
    <row r="1364" spans="1:6" s="14" customFormat="1" outlineLevel="1">
      <c r="A1364" s="266" t="s">
        <v>1750</v>
      </c>
      <c r="B1364" s="515" t="s">
        <v>1749</v>
      </c>
      <c r="C1364" s="268" t="s">
        <v>1063</v>
      </c>
      <c r="D1364" s="580">
        <v>650</v>
      </c>
      <c r="E1364" s="242"/>
      <c r="F1364" s="1277" t="str">
        <f t="shared" si="195"/>
        <v/>
      </c>
    </row>
    <row r="1365" spans="1:6" s="14" customFormat="1" outlineLevel="1">
      <c r="A1365" s="259"/>
      <c r="B1365" s="26"/>
      <c r="C1365" s="260"/>
      <c r="D1365" s="740"/>
      <c r="E1365" s="1343"/>
      <c r="F1365" s="1396"/>
    </row>
    <row r="1366" spans="1:6" s="14" customFormat="1" outlineLevel="1">
      <c r="A1366" s="567" t="s">
        <v>992</v>
      </c>
      <c r="B1366" s="22" t="s">
        <v>158</v>
      </c>
      <c r="C1366" s="705"/>
      <c r="D1366" s="741"/>
      <c r="E1366" s="1343"/>
      <c r="F1366" s="1326"/>
    </row>
    <row r="1367" spans="1:6" s="14" customFormat="1" ht="51" outlineLevel="1">
      <c r="A1367" s="566"/>
      <c r="B1367" s="21" t="s">
        <v>1623</v>
      </c>
      <c r="C1367" s="565"/>
      <c r="D1367" s="623"/>
      <c r="E1367" s="1406"/>
      <c r="F1367" s="1399"/>
    </row>
    <row r="1368" spans="1:6" s="14" customFormat="1" outlineLevel="1">
      <c r="A1368" s="566"/>
      <c r="B1368" s="541" t="s">
        <v>156</v>
      </c>
      <c r="C1368" s="565"/>
      <c r="D1368" s="623"/>
      <c r="E1368" s="1370"/>
      <c r="F1368" s="1370"/>
    </row>
    <row r="1369" spans="1:6" s="42" customFormat="1" outlineLevel="1">
      <c r="A1369" s="567" t="s">
        <v>2138</v>
      </c>
      <c r="B1369" s="4" t="s">
        <v>1625</v>
      </c>
      <c r="C1369" s="579" t="s">
        <v>1063</v>
      </c>
      <c r="D1369" s="580">
        <v>20</v>
      </c>
      <c r="E1369" s="241"/>
      <c r="F1369" s="1280" t="str">
        <f t="shared" ref="F1369:F1372" si="196">IF(N(E1369),ROUND(E1369*D1369,2),"")</f>
        <v/>
      </c>
    </row>
    <row r="1370" spans="1:6" s="42" customFormat="1" outlineLevel="1">
      <c r="A1370" s="567" t="s">
        <v>2139</v>
      </c>
      <c r="B1370" s="4" t="s">
        <v>1624</v>
      </c>
      <c r="C1370" s="579" t="s">
        <v>1063</v>
      </c>
      <c r="D1370" s="580">
        <v>950</v>
      </c>
      <c r="E1370" s="997"/>
      <c r="F1370" s="1280" t="str">
        <f t="shared" si="196"/>
        <v/>
      </c>
    </row>
    <row r="1371" spans="1:6" s="42" customFormat="1" outlineLevel="1">
      <c r="A1371" s="567" t="s">
        <v>2140</v>
      </c>
      <c r="B1371" s="4" t="s">
        <v>1751</v>
      </c>
      <c r="C1371" s="579" t="s">
        <v>1063</v>
      </c>
      <c r="D1371" s="580">
        <v>40</v>
      </c>
      <c r="E1371" s="242"/>
      <c r="F1371" s="1280" t="str">
        <f t="shared" si="196"/>
        <v/>
      </c>
    </row>
    <row r="1372" spans="1:6" s="42" customFormat="1" outlineLevel="1">
      <c r="A1372" s="567" t="s">
        <v>2141</v>
      </c>
      <c r="B1372" s="4" t="s">
        <v>1752</v>
      </c>
      <c r="C1372" s="579" t="s">
        <v>1063</v>
      </c>
      <c r="D1372" s="580">
        <v>65</v>
      </c>
      <c r="E1372" s="242"/>
      <c r="F1372" s="1280" t="str">
        <f t="shared" si="196"/>
        <v/>
      </c>
    </row>
    <row r="1373" spans="1:6" s="42" customFormat="1" outlineLevel="1">
      <c r="A1373" s="566"/>
      <c r="B1373" s="22"/>
      <c r="C1373" s="538"/>
      <c r="D1373" s="539"/>
      <c r="E1373" s="1411"/>
      <c r="F1373" s="1411"/>
    </row>
    <row r="1374" spans="1:6" s="42" customFormat="1" outlineLevel="1">
      <c r="A1374" s="631" t="s">
        <v>1037</v>
      </c>
      <c r="B1374" s="19" t="s">
        <v>1626</v>
      </c>
      <c r="C1374" s="579" t="s">
        <v>491</v>
      </c>
      <c r="D1374" s="580">
        <v>86</v>
      </c>
      <c r="E1374" s="242"/>
      <c r="F1374" s="1280" t="str">
        <f t="shared" ref="F1374" si="197">IF(N(E1374),ROUND(E1374*D1374,2),"")</f>
        <v/>
      </c>
    </row>
    <row r="1375" spans="1:6" s="42" customFormat="1" outlineLevel="1">
      <c r="A1375" s="259"/>
      <c r="B1375" s="26"/>
      <c r="C1375" s="260"/>
      <c r="D1375" s="261"/>
      <c r="E1375" s="1006"/>
      <c r="F1375" s="1313"/>
    </row>
    <row r="1376" spans="1:6" s="42" customFormat="1" outlineLevel="1">
      <c r="A1376" s="252" t="s">
        <v>1038</v>
      </c>
      <c r="B1376" s="298" t="s">
        <v>1097</v>
      </c>
      <c r="C1376" s="254" t="s">
        <v>159</v>
      </c>
      <c r="D1376" s="474">
        <v>1</v>
      </c>
      <c r="E1376" s="239"/>
      <c r="F1376" s="1277"/>
    </row>
    <row r="1377" spans="1:9" s="42" customFormat="1" ht="102" outlineLevel="1">
      <c r="A1377" s="256"/>
      <c r="B1377" s="1128" t="s">
        <v>1098</v>
      </c>
      <c r="C1377" s="257"/>
      <c r="D1377" s="258"/>
      <c r="E1377" s="1005"/>
      <c r="F1377" s="1005"/>
    </row>
    <row r="1378" spans="1:9" s="87" customFormat="1">
      <c r="A1378" s="259"/>
      <c r="B1378" s="26" t="s">
        <v>386</v>
      </c>
      <c r="C1378" s="260"/>
      <c r="D1378" s="261"/>
      <c r="E1378" s="1006"/>
      <c r="F1378" s="1006"/>
      <c r="G1378" s="25"/>
      <c r="H1378" s="25"/>
    </row>
    <row r="1379" spans="1:9" s="46" customFormat="1" ht="20.100000000000001" customHeight="1" thickBot="1">
      <c r="A1379" s="181"/>
      <c r="B1379" s="182"/>
      <c r="C1379" s="183"/>
      <c r="D1379" s="184"/>
      <c r="E1379" s="1412"/>
      <c r="F1379" s="1413"/>
      <c r="G1379" s="45"/>
      <c r="H1379" s="45"/>
    </row>
    <row r="1380" spans="1:9" s="87" customFormat="1" ht="13.5" thickBot="1">
      <c r="A1380" s="142"/>
      <c r="B1380" s="164" t="s">
        <v>1753</v>
      </c>
      <c r="C1380" s="144"/>
      <c r="D1380" s="144"/>
      <c r="E1380" s="163"/>
      <c r="F1380" s="1305">
        <f>SUM(F1306:F1378)</f>
        <v>0</v>
      </c>
      <c r="G1380" s="25"/>
      <c r="H1380" s="25"/>
    </row>
    <row r="1381" spans="1:9" s="56" customFormat="1" ht="23.25" customHeight="1">
      <c r="A1381" s="100"/>
      <c r="B1381" s="101"/>
      <c r="C1381" s="159"/>
      <c r="D1381" s="73"/>
      <c r="E1381" s="1261"/>
      <c r="F1381" s="1262"/>
      <c r="G1381" s="55"/>
      <c r="H1381" s="55"/>
      <c r="I1381" s="55"/>
    </row>
    <row r="1382" spans="1:9" s="61" customFormat="1" ht="28.5" customHeight="1">
      <c r="A1382" s="52"/>
      <c r="B1382" s="53" t="s">
        <v>570</v>
      </c>
      <c r="C1382" s="54"/>
      <c r="D1382" s="54"/>
      <c r="E1382" s="1195"/>
      <c r="F1382" s="1195"/>
    </row>
    <row r="1383" spans="1:9" s="61" customFormat="1" ht="24.95" customHeight="1">
      <c r="A1383" s="166" t="str">
        <f>A5</f>
        <v>4.1.</v>
      </c>
      <c r="B1383" s="149" t="str">
        <f>B5</f>
        <v>Vanjski razvod</v>
      </c>
      <c r="C1383" s="59"/>
      <c r="D1383" s="60"/>
      <c r="E1383" s="1196"/>
      <c r="F1383" s="1197">
        <f>F159</f>
        <v>0</v>
      </c>
    </row>
    <row r="1384" spans="1:9" s="61" customFormat="1" ht="24.95" customHeight="1">
      <c r="A1384" s="166" t="str">
        <f>A161</f>
        <v>4.2.</v>
      </c>
      <c r="B1384" s="149" t="str">
        <f>B161</f>
        <v>Elektroinstalacije nadstrešnice graničnog prelaza</v>
      </c>
      <c r="C1384" s="59"/>
      <c r="D1384" s="60"/>
      <c r="E1384" s="1196"/>
      <c r="F1384" s="1197">
        <f>F248</f>
        <v>0</v>
      </c>
    </row>
    <row r="1385" spans="1:9" s="61" customFormat="1" ht="24.95" customHeight="1">
      <c r="A1385" s="166" t="s">
        <v>584</v>
      </c>
      <c r="B1385" s="149" t="s">
        <v>1278</v>
      </c>
      <c r="C1385" s="59"/>
      <c r="D1385" s="60"/>
      <c r="E1385" s="1196"/>
      <c r="F1385" s="1197">
        <f>F429</f>
        <v>0</v>
      </c>
    </row>
    <row r="1386" spans="1:9" s="61" customFormat="1" ht="24.95" customHeight="1">
      <c r="A1386" s="166" t="s">
        <v>1275</v>
      </c>
      <c r="B1386" s="149" t="s">
        <v>1754</v>
      </c>
      <c r="C1386" s="59"/>
      <c r="D1386" s="60"/>
      <c r="E1386" s="1196"/>
      <c r="F1386" s="1197">
        <f>F929</f>
        <v>0</v>
      </c>
    </row>
    <row r="1387" spans="1:9" s="61" customFormat="1" ht="24.95" customHeight="1">
      <c r="A1387" s="166" t="s">
        <v>884</v>
      </c>
      <c r="B1387" s="149" t="str">
        <f>B931</f>
        <v>Cestovna rasvjeta</v>
      </c>
      <c r="C1387" s="59"/>
      <c r="D1387" s="60"/>
      <c r="E1387" s="1196"/>
      <c r="F1387" s="1197">
        <f>F1022</f>
        <v>0</v>
      </c>
    </row>
    <row r="1388" spans="1:9" s="61" customFormat="1" ht="24.95" customHeight="1">
      <c r="A1388" s="166" t="s">
        <v>885</v>
      </c>
      <c r="B1388" s="149" t="str">
        <f>B1024</f>
        <v>RTV instalacija</v>
      </c>
      <c r="C1388" s="59"/>
      <c r="D1388" s="60"/>
      <c r="E1388" s="1196"/>
      <c r="F1388" s="1197">
        <f>F1085</f>
        <v>0</v>
      </c>
    </row>
    <row r="1389" spans="1:9" s="61" customFormat="1" ht="24.95" customHeight="1">
      <c r="A1389" s="166" t="s">
        <v>1346</v>
      </c>
      <c r="B1389" s="149" t="str">
        <f>B1087</f>
        <v>Sustav zaštite od munje</v>
      </c>
      <c r="C1389" s="59"/>
      <c r="D1389" s="60"/>
      <c r="E1389" s="1196"/>
      <c r="F1389" s="1197">
        <f>F1147</f>
        <v>0</v>
      </c>
    </row>
    <row r="1390" spans="1:9" s="61" customFormat="1" ht="24.95" customHeight="1">
      <c r="A1390" s="166" t="s">
        <v>1347</v>
      </c>
      <c r="B1390" s="149" t="str">
        <f>B1149</f>
        <v>Lokalna računalna mreža</v>
      </c>
      <c r="C1390" s="59"/>
      <c r="D1390" s="60"/>
      <c r="E1390" s="1196"/>
      <c r="F1390" s="1197">
        <f>F1302</f>
        <v>0</v>
      </c>
    </row>
    <row r="1391" spans="1:9" s="66" customFormat="1" ht="24.95" customHeight="1">
      <c r="A1391" s="166" t="s">
        <v>1348</v>
      </c>
      <c r="B1391" s="149" t="str">
        <f>B1304</f>
        <v>Sustav za dojavu požara</v>
      </c>
      <c r="C1391" s="59"/>
      <c r="D1391" s="60"/>
      <c r="E1391" s="1196"/>
      <c r="F1391" s="1197">
        <f>F1380</f>
        <v>0</v>
      </c>
    </row>
    <row r="1392" spans="1:9" s="71" customFormat="1" ht="20.100000000000001" customHeight="1" thickBot="1">
      <c r="A1392" s="167"/>
      <c r="B1392" s="63"/>
      <c r="C1392" s="64"/>
      <c r="D1392" s="65"/>
      <c r="E1392" s="1198"/>
      <c r="F1392" s="1199"/>
    </row>
    <row r="1393" spans="1:9" ht="16.5" thickTop="1" thickBot="1">
      <c r="A1393" s="168"/>
      <c r="B1393" s="68" t="str">
        <f>"UKUPNO "&amp;B3&amp;":"</f>
        <v>UKUPNO ELEKTROINSTALACIJE:</v>
      </c>
      <c r="C1393" s="69"/>
      <c r="D1393" s="70"/>
      <c r="E1393" s="1200"/>
      <c r="F1393" s="1201">
        <f>SUM(F1383:F1392)</f>
        <v>0</v>
      </c>
      <c r="G1393" s="50"/>
      <c r="H1393" s="50"/>
      <c r="I1393" s="50"/>
    </row>
    <row r="1394" spans="1:9">
      <c r="A1394" s="868"/>
      <c r="B1394" s="869"/>
      <c r="C1394" s="870"/>
      <c r="D1394" s="871"/>
      <c r="E1394" s="1202"/>
      <c r="F1394" s="1202"/>
    </row>
    <row r="1395" spans="1:9" s="227" customFormat="1">
      <c r="A1395" s="863"/>
      <c r="B1395" s="877"/>
      <c r="C1395" s="865"/>
      <c r="D1395" s="866"/>
      <c r="E1395" s="1003"/>
      <c r="F1395" s="1003"/>
    </row>
    <row r="1396" spans="1:9">
      <c r="B1396" s="875"/>
    </row>
    <row r="1399" spans="1:9">
      <c r="B1399" s="878"/>
    </row>
    <row r="1400" spans="1:9">
      <c r="B1400" s="879"/>
    </row>
    <row r="1401" spans="1:9">
      <c r="B1401" s="880"/>
    </row>
    <row r="1402" spans="1:9">
      <c r="B1402" s="880"/>
    </row>
    <row r="1403" spans="1:9">
      <c r="B1403" s="880"/>
    </row>
    <row r="1404" spans="1:9">
      <c r="B1404" s="879"/>
    </row>
    <row r="1405" spans="1:9">
      <c r="B1405" s="879"/>
    </row>
    <row r="1406" spans="1:9">
      <c r="B1406" s="879"/>
    </row>
    <row r="1407" spans="1:9">
      <c r="B1407" s="880"/>
    </row>
    <row r="1408" spans="1:9">
      <c r="B1408" s="880"/>
    </row>
    <row r="1409" spans="1:6">
      <c r="B1409" s="880"/>
    </row>
    <row r="1410" spans="1:6">
      <c r="B1410" s="879"/>
    </row>
    <row r="1411" spans="1:6">
      <c r="A1411" s="881"/>
      <c r="B1411" s="879"/>
      <c r="C1411" s="882"/>
      <c r="D1411" s="883"/>
      <c r="E1411" s="1414"/>
      <c r="F1411" s="1414"/>
    </row>
    <row r="1412" spans="1:6">
      <c r="A1412" s="881"/>
      <c r="B1412" s="879"/>
      <c r="C1412" s="882"/>
      <c r="D1412" s="883"/>
      <c r="E1412" s="1414"/>
      <c r="F1412" s="1414"/>
    </row>
    <row r="1413" spans="1:6">
      <c r="A1413" s="881"/>
      <c r="B1413" s="879"/>
      <c r="C1413" s="882"/>
      <c r="D1413" s="883"/>
      <c r="E1413" s="1414"/>
      <c r="F1413" s="1414"/>
    </row>
    <row r="1414" spans="1:6">
      <c r="A1414" s="881"/>
      <c r="B1414" s="879"/>
      <c r="C1414" s="882"/>
      <c r="D1414" s="883"/>
      <c r="E1414" s="1414"/>
      <c r="F1414" s="1414"/>
    </row>
    <row r="1415" spans="1:6">
      <c r="A1415" s="881"/>
      <c r="B1415" s="879"/>
      <c r="C1415" s="882"/>
      <c r="D1415" s="883"/>
      <c r="E1415" s="1414"/>
      <c r="F1415" s="1414"/>
    </row>
    <row r="1416" spans="1:6">
      <c r="A1416" s="881"/>
      <c r="B1416" s="879"/>
      <c r="C1416" s="882"/>
      <c r="D1416" s="883"/>
      <c r="E1416" s="1414"/>
      <c r="F1416" s="1414"/>
    </row>
    <row r="1417" spans="1:6">
      <c r="A1417" s="881"/>
      <c r="B1417" s="879"/>
      <c r="C1417" s="882"/>
      <c r="D1417" s="883"/>
      <c r="E1417" s="1414"/>
      <c r="F1417" s="1414"/>
    </row>
    <row r="1418" spans="1:6">
      <c r="A1418" s="881"/>
      <c r="B1418" s="879"/>
      <c r="C1418" s="882"/>
      <c r="D1418" s="883"/>
      <c r="E1418" s="1414"/>
      <c r="F1418" s="1414"/>
    </row>
    <row r="1419" spans="1:6">
      <c r="A1419" s="881"/>
      <c r="B1419" s="879"/>
      <c r="C1419" s="882"/>
      <c r="D1419" s="883"/>
      <c r="E1419" s="1414"/>
      <c r="F1419" s="1414"/>
    </row>
  </sheetData>
  <sheetProtection password="F86A" sheet="1" objects="1" scenarios="1"/>
  <pageMargins left="0.70866141732283472" right="0.70866141732283472" top="0.74803149606299213" bottom="0.39370078740157483" header="0.31496062992125984" footer="0.31496062992125984"/>
  <pageSetup paperSize="9" scale="90" fitToHeight="0" orientation="portrait" r:id="rId1"/>
  <headerFooter>
    <oddHeader>&amp;CDokumentacija za nadmetanje&amp;RStalni granični prijelaz za 
međunarodni promet putnika VITALJINA
&amp;"Arial,Bold"2. OBJEKTI VISOKOGRADNJE</oddHeader>
    <oddFooter>&amp;CList &amp;P od &amp;N</oddFooter>
  </headerFooter>
  <rowBreaks count="36" manualBreakCount="36">
    <brk id="46" max="5" man="1"/>
    <brk id="79" max="5" man="1"/>
    <brk id="109" max="5" man="1"/>
    <brk id="151" max="5" man="1"/>
    <brk id="159" max="5" man="1"/>
    <brk id="235" max="5" man="1"/>
    <brk id="248" max="5" man="1"/>
    <brk id="285" max="5" man="1"/>
    <brk id="321" max="5" man="1"/>
    <brk id="338" max="5" man="1"/>
    <brk id="379" max="5" man="1"/>
    <brk id="409" max="5" man="1"/>
    <brk id="429" max="5" man="1"/>
    <brk id="481" max="5" man="1"/>
    <brk id="585" max="5" man="1"/>
    <brk id="622" max="5" man="1"/>
    <brk id="638" max="5" man="1"/>
    <brk id="657" max="5" man="1"/>
    <brk id="688" max="5" man="1"/>
    <brk id="733" max="5" man="1"/>
    <brk id="779" max="5" man="1"/>
    <brk id="784" max="5" man="1"/>
    <brk id="820" max="5" man="1"/>
    <brk id="846" max="5" man="1"/>
    <brk id="889" max="5" man="1"/>
    <brk id="929" max="5" man="1"/>
    <brk id="966" max="5" man="1"/>
    <brk id="998" max="5" man="1"/>
    <brk id="1022" max="5" man="1"/>
    <brk id="1065" max="5" man="1"/>
    <brk id="1085" max="5" man="1"/>
    <brk id="1120" max="5" man="1"/>
    <brk id="1147" max="5" man="1"/>
    <brk id="1190" max="5" man="1"/>
    <brk id="1302" max="5" man="1"/>
    <brk id="1380" max="5" man="1"/>
  </rowBreaks>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63"/>
  <sheetViews>
    <sheetView showZeros="0" view="pageBreakPreview" topLeftCell="A417" zoomScale="55" zoomScaleNormal="100" zoomScaleSheetLayoutView="55" workbookViewId="0">
      <selection activeCell="F475" sqref="F475"/>
    </sheetView>
  </sheetViews>
  <sheetFormatPr defaultRowHeight="12.75" outlineLevelRow="1"/>
  <cols>
    <col min="1" max="1" width="6.7109375" style="863" customWidth="1"/>
    <col min="2" max="2" width="45.7109375" style="867" customWidth="1"/>
    <col min="3" max="3" width="8.7109375" style="865" customWidth="1"/>
    <col min="4" max="4" width="9.7109375" style="866" customWidth="1"/>
    <col min="5" max="5" width="10.7109375" style="1003" customWidth="1"/>
    <col min="6" max="6" width="16.140625" style="1003" customWidth="1"/>
    <col min="7" max="16384" width="9.140625" style="51"/>
  </cols>
  <sheetData>
    <row r="1" spans="1:6" s="75" customFormat="1" ht="26.25" thickBot="1">
      <c r="A1" s="811" t="s">
        <v>514</v>
      </c>
      <c r="B1" s="812" t="s">
        <v>515</v>
      </c>
      <c r="C1" s="813" t="s">
        <v>516</v>
      </c>
      <c r="D1" s="813" t="s">
        <v>517</v>
      </c>
      <c r="E1" s="813" t="s">
        <v>963</v>
      </c>
      <c r="F1" s="1415" t="s">
        <v>964</v>
      </c>
    </row>
    <row r="2" spans="1:6" ht="13.5" thickTop="1">
      <c r="A2" s="814"/>
      <c r="B2" s="815"/>
      <c r="C2" s="307"/>
      <c r="D2" s="307"/>
      <c r="E2" s="1186"/>
      <c r="F2" s="1416"/>
    </row>
    <row r="3" spans="1:6" s="807" customFormat="1" ht="15.75">
      <c r="A3" s="76" t="s">
        <v>588</v>
      </c>
      <c r="B3" s="77" t="s">
        <v>197</v>
      </c>
      <c r="C3" s="78"/>
      <c r="D3" s="189"/>
      <c r="E3" s="1154"/>
      <c r="F3" s="1417"/>
    </row>
    <row r="4" spans="1:6" s="399" customFormat="1">
      <c r="A4" s="816"/>
      <c r="B4" s="817"/>
      <c r="C4" s="818"/>
      <c r="D4" s="818"/>
      <c r="E4" s="1418"/>
      <c r="F4" s="1419"/>
    </row>
    <row r="5" spans="1:6" s="46" customFormat="1">
      <c r="A5" s="79" t="s">
        <v>501</v>
      </c>
      <c r="B5" s="80" t="s">
        <v>1006</v>
      </c>
      <c r="C5" s="81"/>
      <c r="D5" s="191"/>
      <c r="E5" s="1158"/>
      <c r="F5" s="1159"/>
    </row>
    <row r="6" spans="1:6">
      <c r="A6" s="814"/>
      <c r="B6" s="815"/>
      <c r="C6" s="307"/>
      <c r="D6" s="307"/>
      <c r="E6" s="1186"/>
      <c r="F6" s="1416"/>
    </row>
    <row r="7" spans="1:6" s="46" customFormat="1">
      <c r="A7" s="104" t="s">
        <v>102</v>
      </c>
      <c r="B7" s="105" t="s">
        <v>1009</v>
      </c>
      <c r="C7" s="106"/>
      <c r="D7" s="107"/>
      <c r="E7" s="1420"/>
      <c r="F7" s="1211"/>
    </row>
    <row r="8" spans="1:6" s="244" customFormat="1">
      <c r="A8" s="819"/>
      <c r="B8" s="270"/>
      <c r="C8" s="271"/>
      <c r="D8" s="272"/>
      <c r="E8" s="1162"/>
      <c r="F8" s="1421"/>
    </row>
    <row r="9" spans="1:6" s="42" customFormat="1" outlineLevel="1">
      <c r="A9" s="820" t="s">
        <v>490</v>
      </c>
      <c r="B9" s="253" t="s">
        <v>1010</v>
      </c>
      <c r="C9" s="254"/>
      <c r="D9" s="255"/>
      <c r="E9" s="1004"/>
      <c r="F9" s="1422"/>
    </row>
    <row r="10" spans="1:6" s="42" customFormat="1" outlineLevel="1">
      <c r="A10" s="821"/>
      <c r="B10" s="6" t="s">
        <v>1011</v>
      </c>
      <c r="C10" s="315"/>
      <c r="D10" s="258"/>
      <c r="E10" s="1005"/>
      <c r="F10" s="1423"/>
    </row>
    <row r="11" spans="1:6" s="42" customFormat="1" ht="102" outlineLevel="1">
      <c r="A11" s="821"/>
      <c r="B11" s="6" t="s">
        <v>1721</v>
      </c>
      <c r="C11" s="315"/>
      <c r="D11" s="258"/>
      <c r="E11" s="1005"/>
      <c r="F11" s="1423"/>
    </row>
    <row r="12" spans="1:6" s="42" customFormat="1" ht="25.5" outlineLevel="1">
      <c r="A12" s="822"/>
      <c r="B12" s="26" t="s">
        <v>965</v>
      </c>
      <c r="C12" s="416"/>
      <c r="D12" s="261"/>
      <c r="E12" s="1006"/>
      <c r="F12" s="1424"/>
    </row>
    <row r="13" spans="1:6" s="42" customFormat="1" outlineLevel="1">
      <c r="A13" s="823" t="s">
        <v>487</v>
      </c>
      <c r="B13" s="5" t="s">
        <v>1012</v>
      </c>
      <c r="C13" s="263" t="s">
        <v>486</v>
      </c>
      <c r="D13" s="264">
        <v>460</v>
      </c>
      <c r="E13" s="242"/>
      <c r="F13" s="1425" t="str">
        <f t="shared" ref="F13" si="0">IF(N(E13),ROUND(E13*D13,2),"")</f>
        <v/>
      </c>
    </row>
    <row r="14" spans="1:6" s="42" customFormat="1" outlineLevel="1">
      <c r="A14" s="821"/>
      <c r="B14" s="6"/>
      <c r="C14" s="257"/>
      <c r="D14" s="258"/>
      <c r="E14" s="1005"/>
      <c r="F14" s="1423"/>
    </row>
    <row r="15" spans="1:6" s="42" customFormat="1" outlineLevel="1">
      <c r="A15" s="820" t="s">
        <v>492</v>
      </c>
      <c r="B15" s="253" t="s">
        <v>972</v>
      </c>
      <c r="C15" s="417"/>
      <c r="D15" s="255"/>
      <c r="E15" s="1004"/>
      <c r="F15" s="1422"/>
    </row>
    <row r="16" spans="1:6" s="42" customFormat="1" outlineLevel="1">
      <c r="A16" s="822"/>
      <c r="B16" s="26" t="s">
        <v>973</v>
      </c>
      <c r="C16" s="416"/>
      <c r="D16" s="261"/>
      <c r="E16" s="1006"/>
      <c r="F16" s="1424"/>
    </row>
    <row r="17" spans="1:6" s="42" customFormat="1" outlineLevel="1">
      <c r="A17" s="824"/>
      <c r="B17" s="360"/>
      <c r="C17" s="315"/>
      <c r="D17" s="258"/>
      <c r="E17" s="1005"/>
      <c r="F17" s="1423"/>
    </row>
    <row r="18" spans="1:6" s="42" customFormat="1" outlineLevel="1">
      <c r="A18" s="820" t="s">
        <v>483</v>
      </c>
      <c r="B18" s="253" t="s">
        <v>1015</v>
      </c>
      <c r="C18" s="254" t="s">
        <v>486</v>
      </c>
      <c r="D18" s="255">
        <v>142</v>
      </c>
      <c r="E18" s="239"/>
      <c r="F18" s="1422" t="str">
        <f t="shared" ref="F18" si="1">IF(N(E18),ROUND(E18*D18,2),"")</f>
        <v/>
      </c>
    </row>
    <row r="19" spans="1:6" s="42" customFormat="1" outlineLevel="1">
      <c r="A19" s="821"/>
      <c r="B19" s="6" t="s">
        <v>1013</v>
      </c>
      <c r="C19" s="315"/>
      <c r="D19" s="258"/>
      <c r="E19" s="1005"/>
      <c r="F19" s="1423"/>
    </row>
    <row r="20" spans="1:6" s="42" customFormat="1" ht="25.5" outlineLevel="1">
      <c r="A20" s="824"/>
      <c r="B20" s="6" t="s">
        <v>1014</v>
      </c>
      <c r="C20" s="315"/>
      <c r="D20" s="258"/>
      <c r="E20" s="1005"/>
      <c r="F20" s="1423"/>
    </row>
    <row r="21" spans="1:6" s="42" customFormat="1" outlineLevel="1">
      <c r="A21" s="825"/>
      <c r="B21" s="26" t="s">
        <v>196</v>
      </c>
      <c r="C21" s="260"/>
      <c r="D21" s="261"/>
      <c r="E21" s="1006"/>
      <c r="F21" s="1426"/>
    </row>
    <row r="22" spans="1:6" s="42" customFormat="1" outlineLevel="1">
      <c r="A22" s="824"/>
      <c r="B22" s="360"/>
      <c r="C22" s="315"/>
      <c r="D22" s="258"/>
      <c r="E22" s="1005"/>
      <c r="F22" s="1423"/>
    </row>
    <row r="23" spans="1:6" s="42" customFormat="1" outlineLevel="1">
      <c r="A23" s="820" t="s">
        <v>493</v>
      </c>
      <c r="B23" s="253" t="s">
        <v>1016</v>
      </c>
      <c r="C23" s="254" t="s">
        <v>486</v>
      </c>
      <c r="D23" s="255">
        <v>288</v>
      </c>
      <c r="E23" s="239"/>
      <c r="F23" s="1422" t="str">
        <f t="shared" ref="F23" si="2">IF(N(E23),ROUND(E23*D23,2),"")</f>
        <v/>
      </c>
    </row>
    <row r="24" spans="1:6" s="42" customFormat="1" outlineLevel="1">
      <c r="A24" s="821"/>
      <c r="B24" s="6" t="s">
        <v>979</v>
      </c>
      <c r="C24" s="315"/>
      <c r="D24" s="258"/>
      <c r="E24" s="1005"/>
      <c r="F24" s="1423"/>
    </row>
    <row r="25" spans="1:6" s="42" customFormat="1" ht="51" outlineLevel="1">
      <c r="A25" s="821"/>
      <c r="B25" s="6" t="s">
        <v>980</v>
      </c>
      <c r="C25" s="315"/>
      <c r="D25" s="258"/>
      <c r="E25" s="1005"/>
      <c r="F25" s="1423"/>
    </row>
    <row r="26" spans="1:6" s="42" customFormat="1" outlineLevel="1">
      <c r="A26" s="822"/>
      <c r="B26" s="26" t="s">
        <v>518</v>
      </c>
      <c r="C26" s="260"/>
      <c r="D26" s="261"/>
      <c r="E26" s="1006"/>
      <c r="F26" s="1426"/>
    </row>
    <row r="27" spans="1:6" s="42" customFormat="1" outlineLevel="1">
      <c r="A27" s="824"/>
      <c r="B27" s="6"/>
      <c r="C27" s="257"/>
      <c r="D27" s="258"/>
      <c r="E27" s="1005"/>
      <c r="F27" s="1416"/>
    </row>
    <row r="28" spans="1:6" s="42" customFormat="1" outlineLevel="1">
      <c r="A28" s="820" t="s">
        <v>901</v>
      </c>
      <c r="B28" s="253" t="s">
        <v>1040</v>
      </c>
      <c r="C28" s="417"/>
      <c r="D28" s="255"/>
      <c r="E28" s="1004"/>
      <c r="F28" s="1422"/>
    </row>
    <row r="29" spans="1:6" s="42" customFormat="1" outlineLevel="1">
      <c r="A29" s="821"/>
      <c r="B29" s="6" t="s">
        <v>977</v>
      </c>
      <c r="C29" s="315"/>
      <c r="D29" s="258"/>
      <c r="E29" s="1005"/>
      <c r="F29" s="1423"/>
    </row>
    <row r="30" spans="1:6" s="42" customFormat="1" ht="63.75" outlineLevel="1">
      <c r="A30" s="821"/>
      <c r="B30" s="6" t="s">
        <v>1018</v>
      </c>
      <c r="C30" s="315"/>
      <c r="D30" s="258"/>
      <c r="E30" s="1005"/>
      <c r="F30" s="1423"/>
    </row>
    <row r="31" spans="1:6" s="42" customFormat="1" outlineLevel="1">
      <c r="A31" s="822"/>
      <c r="B31" s="26" t="s">
        <v>978</v>
      </c>
      <c r="C31" s="260"/>
      <c r="D31" s="261"/>
      <c r="E31" s="1006"/>
      <c r="F31" s="1424"/>
    </row>
    <row r="32" spans="1:6" s="42" customFormat="1" outlineLevel="1">
      <c r="A32" s="826" t="s">
        <v>500</v>
      </c>
      <c r="B32" s="5" t="s">
        <v>1235</v>
      </c>
      <c r="C32" s="263" t="s">
        <v>503</v>
      </c>
      <c r="D32" s="264">
        <v>182</v>
      </c>
      <c r="E32" s="242"/>
      <c r="F32" s="1427" t="str">
        <f t="shared" ref="F32:F35" si="3">IF(N(E32),ROUND(E32*D32,2),"")</f>
        <v/>
      </c>
    </row>
    <row r="33" spans="1:6" s="42" customFormat="1" outlineLevel="1">
      <c r="A33" s="826" t="s">
        <v>583</v>
      </c>
      <c r="B33" s="5" t="s">
        <v>1236</v>
      </c>
      <c r="C33" s="263" t="s">
        <v>503</v>
      </c>
      <c r="D33" s="264">
        <v>86</v>
      </c>
      <c r="E33" s="242"/>
      <c r="F33" s="1427" t="str">
        <f t="shared" si="3"/>
        <v/>
      </c>
    </row>
    <row r="34" spans="1:6" s="42" customFormat="1" outlineLevel="1">
      <c r="A34" s="826" t="s">
        <v>584</v>
      </c>
      <c r="B34" s="5" t="s">
        <v>1859</v>
      </c>
      <c r="C34" s="263" t="s">
        <v>503</v>
      </c>
      <c r="D34" s="264">
        <v>50</v>
      </c>
      <c r="E34" s="242"/>
      <c r="F34" s="1427" t="str">
        <f t="shared" si="3"/>
        <v/>
      </c>
    </row>
    <row r="35" spans="1:6" s="42" customFormat="1" outlineLevel="1">
      <c r="A35" s="826" t="s">
        <v>1275</v>
      </c>
      <c r="B35" s="5" t="s">
        <v>2331</v>
      </c>
      <c r="C35" s="263" t="s">
        <v>503</v>
      </c>
      <c r="D35" s="264">
        <v>15</v>
      </c>
      <c r="E35" s="242"/>
      <c r="F35" s="1427" t="str">
        <f t="shared" si="3"/>
        <v/>
      </c>
    </row>
    <row r="36" spans="1:6" s="249" customFormat="1" outlineLevel="1">
      <c r="A36" s="827"/>
      <c r="B36" s="312"/>
      <c r="C36" s="308"/>
      <c r="D36" s="258"/>
      <c r="E36" s="1005"/>
      <c r="F36" s="1423"/>
    </row>
    <row r="37" spans="1:6" s="249" customFormat="1" outlineLevel="1">
      <c r="A37" s="828" t="s">
        <v>588</v>
      </c>
      <c r="B37" s="274" t="s">
        <v>1024</v>
      </c>
      <c r="C37" s="376"/>
      <c r="D37" s="255"/>
      <c r="E37" s="1004"/>
      <c r="F37" s="1422"/>
    </row>
    <row r="38" spans="1:6" s="249" customFormat="1" outlineLevel="1">
      <c r="A38" s="829"/>
      <c r="B38" s="278" t="s">
        <v>1023</v>
      </c>
      <c r="C38" s="310"/>
      <c r="D38" s="261"/>
      <c r="E38" s="1006"/>
      <c r="F38" s="1424"/>
    </row>
    <row r="39" spans="1:6" s="249" customFormat="1" outlineLevel="1">
      <c r="A39" s="819"/>
      <c r="B39" s="270"/>
      <c r="C39" s="308"/>
      <c r="D39" s="258"/>
      <c r="E39" s="1005"/>
      <c r="F39" s="1423"/>
    </row>
    <row r="40" spans="1:6" s="249" customFormat="1" outlineLevel="1">
      <c r="A40" s="828" t="s">
        <v>501</v>
      </c>
      <c r="B40" s="274" t="s">
        <v>1019</v>
      </c>
      <c r="C40" s="275"/>
      <c r="D40" s="255"/>
      <c r="E40" s="1004"/>
      <c r="F40" s="1422"/>
    </row>
    <row r="41" spans="1:6" s="249" customFormat="1" outlineLevel="1">
      <c r="A41" s="819"/>
      <c r="B41" s="270" t="s">
        <v>1022</v>
      </c>
      <c r="C41" s="308"/>
      <c r="D41" s="258"/>
      <c r="E41" s="1005"/>
      <c r="F41" s="1423"/>
    </row>
    <row r="42" spans="1:6" s="251" customFormat="1" ht="102" outlineLevel="1">
      <c r="A42" s="827"/>
      <c r="B42" s="270" t="s">
        <v>1237</v>
      </c>
      <c r="C42" s="308"/>
      <c r="D42" s="258"/>
      <c r="E42" s="1005"/>
      <c r="F42" s="1423"/>
    </row>
    <row r="43" spans="1:6" s="251" customFormat="1" outlineLevel="1">
      <c r="A43" s="826" t="s">
        <v>102</v>
      </c>
      <c r="B43" s="5" t="s">
        <v>1238</v>
      </c>
      <c r="C43" s="263" t="s">
        <v>491</v>
      </c>
      <c r="D43" s="264">
        <v>12</v>
      </c>
      <c r="E43" s="242"/>
      <c r="F43" s="1427" t="str">
        <f t="shared" ref="F43:F46" si="4">IF(N(E43),ROUND(E43*D43,2),"")</f>
        <v/>
      </c>
    </row>
    <row r="44" spans="1:6" outlineLevel="1">
      <c r="A44" s="826" t="s">
        <v>1140</v>
      </c>
      <c r="B44" s="5" t="s">
        <v>2333</v>
      </c>
      <c r="C44" s="263" t="s">
        <v>491</v>
      </c>
      <c r="D44" s="264">
        <v>1</v>
      </c>
      <c r="E44" s="242"/>
      <c r="F44" s="1427" t="str">
        <f t="shared" si="4"/>
        <v/>
      </c>
    </row>
    <row r="45" spans="1:6" s="251" customFormat="1" outlineLevel="1">
      <c r="A45" s="827"/>
      <c r="B45" s="270"/>
      <c r="C45" s="271"/>
      <c r="D45" s="258"/>
      <c r="E45" s="1005"/>
      <c r="F45" s="1423"/>
    </row>
    <row r="46" spans="1:6" s="1057" customFormat="1" outlineLevel="1">
      <c r="A46" s="820" t="s">
        <v>494</v>
      </c>
      <c r="B46" s="253" t="s">
        <v>981</v>
      </c>
      <c r="C46" s="254" t="s">
        <v>503</v>
      </c>
      <c r="D46" s="255">
        <v>290</v>
      </c>
      <c r="E46" s="239"/>
      <c r="F46" s="1422" t="str">
        <f t="shared" si="4"/>
        <v/>
      </c>
    </row>
    <row r="47" spans="1:6" s="1057" customFormat="1" outlineLevel="1">
      <c r="A47" s="821"/>
      <c r="B47" s="6" t="s">
        <v>982</v>
      </c>
      <c r="C47" s="315"/>
      <c r="D47" s="258"/>
      <c r="E47" s="1005"/>
      <c r="F47" s="1423"/>
    </row>
    <row r="48" spans="1:6" s="1057" customFormat="1" ht="76.5" outlineLevel="1">
      <c r="A48" s="824"/>
      <c r="B48" s="6" t="s">
        <v>1204</v>
      </c>
      <c r="C48" s="315"/>
      <c r="D48" s="258"/>
      <c r="E48" s="1005"/>
      <c r="F48" s="1423"/>
    </row>
    <row r="49" spans="1:6" s="1057" customFormat="1" outlineLevel="1">
      <c r="A49" s="825"/>
      <c r="B49" s="26" t="s">
        <v>983</v>
      </c>
      <c r="C49" s="260"/>
      <c r="D49" s="261"/>
      <c r="E49" s="1006"/>
      <c r="F49" s="1426"/>
    </row>
    <row r="50" spans="1:6" s="1057" customFormat="1" outlineLevel="1">
      <c r="A50" s="824"/>
      <c r="B50" s="360"/>
      <c r="C50" s="315"/>
      <c r="D50" s="258"/>
      <c r="E50" s="1005"/>
      <c r="F50" s="1423"/>
    </row>
    <row r="51" spans="1:6" s="1057" customFormat="1" outlineLevel="1">
      <c r="A51" s="820" t="s">
        <v>897</v>
      </c>
      <c r="B51" s="253" t="s">
        <v>2142</v>
      </c>
      <c r="C51" s="254" t="s">
        <v>491</v>
      </c>
      <c r="D51" s="255">
        <v>7</v>
      </c>
      <c r="E51" s="239"/>
      <c r="F51" s="1422" t="str">
        <f t="shared" ref="F51" si="5">IF(N(E51),ROUND(E51*D51,2),"")</f>
        <v/>
      </c>
    </row>
    <row r="52" spans="1:6" s="1057" customFormat="1" outlineLevel="1">
      <c r="A52" s="821"/>
      <c r="B52" s="6" t="s">
        <v>984</v>
      </c>
      <c r="C52" s="315"/>
      <c r="D52" s="258"/>
      <c r="E52" s="1005"/>
      <c r="F52" s="1423"/>
    </row>
    <row r="53" spans="1:6" s="1057" customFormat="1" ht="114.75" outlineLevel="1">
      <c r="A53" s="824"/>
      <c r="B53" s="6" t="s">
        <v>1205</v>
      </c>
      <c r="C53" s="315"/>
      <c r="D53" s="258"/>
      <c r="E53" s="1005"/>
      <c r="F53" s="1423"/>
    </row>
    <row r="54" spans="1:6" s="329" customFormat="1" outlineLevel="1">
      <c r="A54" s="825"/>
      <c r="B54" s="278" t="s">
        <v>1025</v>
      </c>
      <c r="C54" s="260"/>
      <c r="D54" s="261"/>
      <c r="E54" s="1006"/>
      <c r="F54" s="1426"/>
    </row>
    <row r="55" spans="1:6" outlineLevel="1">
      <c r="A55" s="821"/>
      <c r="B55" s="6"/>
      <c r="C55" s="257"/>
      <c r="D55" s="258"/>
      <c r="E55" s="1005"/>
      <c r="F55" s="1423"/>
    </row>
    <row r="56" spans="1:6" s="897" customFormat="1" ht="25.5" outlineLevel="1">
      <c r="A56" s="820" t="s">
        <v>898</v>
      </c>
      <c r="B56" s="253" t="s">
        <v>2328</v>
      </c>
      <c r="C56" s="254" t="s">
        <v>503</v>
      </c>
      <c r="D56" s="255">
        <v>431</v>
      </c>
      <c r="E56" s="239"/>
      <c r="F56" s="1422" t="str">
        <f t="shared" ref="F56" si="6">IF(N(E56),ROUND(E56*D56,2),"")</f>
        <v/>
      </c>
    </row>
    <row r="57" spans="1:6" s="897" customFormat="1" outlineLevel="1">
      <c r="A57" s="821"/>
      <c r="B57" s="6" t="s">
        <v>985</v>
      </c>
      <c r="C57" s="257"/>
      <c r="D57" s="258"/>
      <c r="E57" s="1005"/>
      <c r="F57" s="1423"/>
    </row>
    <row r="58" spans="1:6" s="897" customFormat="1" ht="102" outlineLevel="1">
      <c r="A58" s="821"/>
      <c r="B58" s="6" t="s">
        <v>2329</v>
      </c>
      <c r="C58" s="257"/>
      <c r="D58" s="258"/>
      <c r="E58" s="1005"/>
      <c r="F58" s="1423"/>
    </row>
    <row r="59" spans="1:6" s="897" customFormat="1" outlineLevel="1">
      <c r="A59" s="825"/>
      <c r="B59" s="26" t="s">
        <v>2330</v>
      </c>
      <c r="C59" s="260"/>
      <c r="D59" s="261"/>
      <c r="E59" s="1006"/>
      <c r="F59" s="1426"/>
    </row>
    <row r="60" spans="1:6" s="897" customFormat="1" outlineLevel="1">
      <c r="A60" s="898"/>
      <c r="B60" s="899"/>
      <c r="C60" s="900"/>
      <c r="D60" s="901"/>
      <c r="E60" s="1395"/>
      <c r="F60" s="1423"/>
    </row>
    <row r="61" spans="1:6" s="42" customFormat="1" outlineLevel="1">
      <c r="A61" s="820" t="s">
        <v>899</v>
      </c>
      <c r="B61" s="253" t="s">
        <v>1026</v>
      </c>
      <c r="C61" s="254"/>
      <c r="D61" s="255"/>
      <c r="E61" s="1004"/>
      <c r="F61" s="1422"/>
    </row>
    <row r="62" spans="1:6" s="42" customFormat="1" outlineLevel="1">
      <c r="A62" s="821"/>
      <c r="B62" s="6" t="s">
        <v>1027</v>
      </c>
      <c r="C62" s="257"/>
      <c r="D62" s="258"/>
      <c r="E62" s="1005"/>
      <c r="F62" s="1423"/>
    </row>
    <row r="63" spans="1:6" s="42" customFormat="1" ht="51" outlineLevel="1">
      <c r="A63" s="821"/>
      <c r="B63" s="6" t="s">
        <v>1029</v>
      </c>
      <c r="C63" s="257"/>
      <c r="D63" s="258"/>
      <c r="E63" s="1005"/>
      <c r="F63" s="1423"/>
    </row>
    <row r="64" spans="1:6" s="42" customFormat="1" outlineLevel="1">
      <c r="A64" s="825"/>
      <c r="B64" s="26" t="s">
        <v>1030</v>
      </c>
      <c r="C64" s="260"/>
      <c r="D64" s="261"/>
      <c r="E64" s="1006"/>
      <c r="F64" s="1426"/>
    </row>
    <row r="65" spans="1:6" s="42" customFormat="1" outlineLevel="1">
      <c r="A65" s="826" t="s">
        <v>910</v>
      </c>
      <c r="B65" s="5" t="s">
        <v>1239</v>
      </c>
      <c r="C65" s="263" t="s">
        <v>491</v>
      </c>
      <c r="D65" s="264">
        <v>13</v>
      </c>
      <c r="E65" s="242"/>
      <c r="F65" s="1427" t="str">
        <f t="shared" ref="F65" si="7">IF(N(E65),ROUND(E65*D65,2),"")</f>
        <v/>
      </c>
    </row>
    <row r="66" spans="1:6" s="42" customFormat="1" outlineLevel="1">
      <c r="A66" s="821"/>
      <c r="B66" s="6"/>
      <c r="C66" s="257"/>
      <c r="D66" s="258"/>
      <c r="E66" s="1005"/>
      <c r="F66" s="1423"/>
    </row>
    <row r="67" spans="1:6" s="42" customFormat="1" outlineLevel="1">
      <c r="A67" s="820" t="s">
        <v>909</v>
      </c>
      <c r="B67" s="298" t="s">
        <v>1045</v>
      </c>
      <c r="C67" s="254"/>
      <c r="D67" s="255"/>
      <c r="E67" s="1004"/>
      <c r="F67" s="1422"/>
    </row>
    <row r="68" spans="1:6" s="42" customFormat="1" ht="76.5" outlineLevel="1">
      <c r="A68" s="821"/>
      <c r="B68" s="6" t="s">
        <v>1046</v>
      </c>
      <c r="C68" s="257"/>
      <c r="D68" s="258"/>
      <c r="E68" s="1005"/>
      <c r="F68" s="1423"/>
    </row>
    <row r="69" spans="1:6" s="42" customFormat="1" ht="38.25" outlineLevel="1">
      <c r="A69" s="826" t="s">
        <v>911</v>
      </c>
      <c r="B69" s="5" t="s">
        <v>1047</v>
      </c>
      <c r="C69" s="263" t="s">
        <v>585</v>
      </c>
      <c r="D69" s="264">
        <v>109</v>
      </c>
      <c r="E69" s="242"/>
      <c r="F69" s="1427" t="str">
        <f t="shared" ref="F69:F71" si="8">IF(N(E69),ROUND(E69*D69,2),"")</f>
        <v/>
      </c>
    </row>
    <row r="70" spans="1:6" s="42" customFormat="1" outlineLevel="1">
      <c r="A70" s="826" t="s">
        <v>1072</v>
      </c>
      <c r="B70" s="5" t="s">
        <v>1048</v>
      </c>
      <c r="C70" s="263" t="s">
        <v>491</v>
      </c>
      <c r="D70" s="264">
        <v>6</v>
      </c>
      <c r="E70" s="242"/>
      <c r="F70" s="1427" t="str">
        <f t="shared" si="8"/>
        <v/>
      </c>
    </row>
    <row r="71" spans="1:6" s="42" customFormat="1" outlineLevel="1">
      <c r="A71" s="826" t="s">
        <v>163</v>
      </c>
      <c r="B71" s="5" t="s">
        <v>1050</v>
      </c>
      <c r="C71" s="263" t="s">
        <v>491</v>
      </c>
      <c r="D71" s="264">
        <v>5</v>
      </c>
      <c r="E71" s="242"/>
      <c r="F71" s="1427" t="str">
        <f t="shared" si="8"/>
        <v/>
      </c>
    </row>
    <row r="72" spans="1:6" s="42" customFormat="1" outlineLevel="1">
      <c r="A72" s="821"/>
      <c r="B72" s="6"/>
      <c r="C72" s="257"/>
      <c r="D72" s="258"/>
      <c r="E72" s="1005"/>
      <c r="F72" s="1423"/>
    </row>
    <row r="73" spans="1:6" s="42" customFormat="1" outlineLevel="1">
      <c r="A73" s="820" t="s">
        <v>916</v>
      </c>
      <c r="B73" s="253" t="s">
        <v>1051</v>
      </c>
      <c r="C73" s="254" t="s">
        <v>491</v>
      </c>
      <c r="D73" s="255">
        <v>1</v>
      </c>
      <c r="E73" s="239"/>
      <c r="F73" s="1422" t="str">
        <f t="shared" ref="F73" si="9">IF(N(E73),ROUND(E73*D73,2),"")</f>
        <v/>
      </c>
    </row>
    <row r="74" spans="1:6" s="42" customFormat="1" ht="89.25" outlineLevel="1">
      <c r="A74" s="821"/>
      <c r="B74" s="6" t="s">
        <v>1240</v>
      </c>
      <c r="C74" s="315"/>
      <c r="D74" s="258"/>
      <c r="E74" s="1005"/>
      <c r="F74" s="1423"/>
    </row>
    <row r="75" spans="1:6" s="42" customFormat="1" outlineLevel="1">
      <c r="A75" s="825"/>
      <c r="B75" s="26" t="s">
        <v>1052</v>
      </c>
      <c r="C75" s="260"/>
      <c r="D75" s="261"/>
      <c r="E75" s="1006"/>
      <c r="F75" s="1426"/>
    </row>
    <row r="76" spans="1:6" s="42" customFormat="1" outlineLevel="1">
      <c r="A76" s="824"/>
      <c r="B76" s="360"/>
      <c r="C76" s="315"/>
      <c r="D76" s="258"/>
      <c r="E76" s="1005"/>
      <c r="F76" s="1423"/>
    </row>
    <row r="77" spans="1:6" s="42" customFormat="1" outlineLevel="1">
      <c r="A77" s="820" t="s">
        <v>987</v>
      </c>
      <c r="B77" s="253" t="s">
        <v>1853</v>
      </c>
      <c r="C77" s="254" t="s">
        <v>491</v>
      </c>
      <c r="D77" s="255">
        <v>6</v>
      </c>
      <c r="E77" s="239"/>
      <c r="F77" s="1422" t="str">
        <f t="shared" ref="F77" si="10">IF(N(E77),ROUND(E77*D77,2),"")</f>
        <v/>
      </c>
    </row>
    <row r="78" spans="1:6" s="42" customFormat="1" ht="114.75" outlineLevel="1">
      <c r="A78" s="821"/>
      <c r="B78" s="6" t="s">
        <v>1854</v>
      </c>
      <c r="C78" s="257"/>
      <c r="D78" s="258"/>
      <c r="E78" s="1005"/>
      <c r="F78" s="1423"/>
    </row>
    <row r="79" spans="1:6" s="42" customFormat="1" outlineLevel="1">
      <c r="A79" s="825"/>
      <c r="B79" s="26" t="s">
        <v>1855</v>
      </c>
      <c r="C79" s="260"/>
      <c r="D79" s="261"/>
      <c r="E79" s="1006"/>
      <c r="F79" s="1426"/>
    </row>
    <row r="80" spans="1:6" s="42" customFormat="1" outlineLevel="1">
      <c r="A80" s="821"/>
      <c r="B80" s="6"/>
      <c r="C80" s="257"/>
      <c r="D80" s="258"/>
      <c r="E80" s="1005"/>
      <c r="F80" s="1423"/>
    </row>
    <row r="81" spans="1:6" s="42" customFormat="1" outlineLevel="1">
      <c r="A81" s="820" t="s">
        <v>990</v>
      </c>
      <c r="B81" s="253" t="s">
        <v>1270</v>
      </c>
      <c r="C81" s="254" t="s">
        <v>585</v>
      </c>
      <c r="D81" s="255">
        <v>333</v>
      </c>
      <c r="E81" s="239"/>
      <c r="F81" s="1422" t="str">
        <f t="shared" ref="F81" si="11">IF(N(E81),ROUND(E81*D81,2),"")</f>
        <v/>
      </c>
    </row>
    <row r="82" spans="1:6" s="42" customFormat="1" ht="51" outlineLevel="1">
      <c r="A82" s="821"/>
      <c r="B82" s="6" t="s">
        <v>1856</v>
      </c>
      <c r="C82" s="257"/>
      <c r="D82" s="258"/>
      <c r="E82" s="1005"/>
      <c r="F82" s="1423"/>
    </row>
    <row r="83" spans="1:6" s="42" customFormat="1" ht="14.25" outlineLevel="1">
      <c r="A83" s="825"/>
      <c r="B83" s="26" t="s">
        <v>1857</v>
      </c>
      <c r="C83" s="260"/>
      <c r="D83" s="261"/>
      <c r="E83" s="1006"/>
      <c r="F83" s="1426"/>
    </row>
    <row r="84" spans="1:6" s="42" customFormat="1" outlineLevel="1">
      <c r="A84" s="824"/>
      <c r="B84" s="6"/>
      <c r="C84" s="257"/>
      <c r="D84" s="258"/>
      <c r="E84" s="1005"/>
      <c r="F84" s="1416"/>
    </row>
    <row r="85" spans="1:6" s="42" customFormat="1" outlineLevel="1">
      <c r="A85" s="820" t="s">
        <v>991</v>
      </c>
      <c r="B85" s="253" t="s">
        <v>2334</v>
      </c>
      <c r="C85" s="254" t="s">
        <v>491</v>
      </c>
      <c r="D85" s="255">
        <v>3</v>
      </c>
      <c r="E85" s="239"/>
      <c r="F85" s="1422" t="str">
        <f t="shared" ref="F85" si="12">IF(N(E85),ROUND(E85*D85,2),"")</f>
        <v/>
      </c>
    </row>
    <row r="86" spans="1:6" s="42" customFormat="1" ht="114.75" outlineLevel="1">
      <c r="A86" s="821"/>
      <c r="B86" s="6" t="s">
        <v>1523</v>
      </c>
      <c r="C86" s="257"/>
      <c r="D86" s="258"/>
      <c r="E86" s="1005"/>
      <c r="F86" s="1423"/>
    </row>
    <row r="87" spans="1:6" s="42" customFormat="1" outlineLevel="1">
      <c r="A87" s="825"/>
      <c r="B87" s="26" t="s">
        <v>2335</v>
      </c>
      <c r="C87" s="260"/>
      <c r="D87" s="261"/>
      <c r="E87" s="1006"/>
      <c r="F87" s="1426"/>
    </row>
    <row r="88" spans="1:6" s="42" customFormat="1" ht="13.5" thickBot="1">
      <c r="A88" s="824"/>
      <c r="B88" s="360"/>
      <c r="C88" s="315"/>
      <c r="D88" s="258"/>
      <c r="E88" s="1005"/>
      <c r="F88" s="1423"/>
    </row>
    <row r="89" spans="1:6" s="42" customFormat="1" ht="13.5" thickBot="1">
      <c r="A89" s="43"/>
      <c r="B89" s="193" t="s">
        <v>1032</v>
      </c>
      <c r="C89" s="112"/>
      <c r="D89" s="112"/>
      <c r="E89" s="1251"/>
      <c r="F89" s="1428">
        <f>SUM(F13:F88)</f>
        <v>0</v>
      </c>
    </row>
    <row r="90" spans="1:6" s="42" customFormat="1">
      <c r="A90" s="824"/>
      <c r="B90" s="6"/>
      <c r="C90" s="315"/>
      <c r="D90" s="258"/>
      <c r="E90" s="1005"/>
      <c r="F90" s="1429"/>
    </row>
    <row r="91" spans="1:6" s="46" customFormat="1">
      <c r="A91" s="104" t="s">
        <v>1140</v>
      </c>
      <c r="B91" s="105" t="s">
        <v>1141</v>
      </c>
      <c r="C91" s="106"/>
      <c r="D91" s="107"/>
      <c r="E91" s="1420"/>
      <c r="F91" s="1420"/>
    </row>
    <row r="92" spans="1:6" s="42" customFormat="1">
      <c r="A92" s="824"/>
      <c r="B92" s="360"/>
      <c r="C92" s="315"/>
      <c r="D92" s="258"/>
      <c r="E92" s="1005"/>
      <c r="F92" s="1423"/>
    </row>
    <row r="93" spans="1:6" s="42" customFormat="1" outlineLevel="1">
      <c r="A93" s="820" t="s">
        <v>490</v>
      </c>
      <c r="B93" s="253" t="s">
        <v>1213</v>
      </c>
      <c r="C93" s="254" t="s">
        <v>486</v>
      </c>
      <c r="D93" s="255">
        <v>8.8000000000000007</v>
      </c>
      <c r="E93" s="239"/>
      <c r="F93" s="1422" t="str">
        <f t="shared" ref="F93" si="13">IF(N(E93),ROUND(E93*D93,2),"")</f>
        <v/>
      </c>
    </row>
    <row r="94" spans="1:6" s="42" customFormat="1" outlineLevel="1">
      <c r="A94" s="821"/>
      <c r="B94" s="6" t="s">
        <v>974</v>
      </c>
      <c r="C94" s="315"/>
      <c r="D94" s="258"/>
      <c r="E94" s="1005"/>
      <c r="F94" s="1423"/>
    </row>
    <row r="95" spans="1:6" s="42" customFormat="1" ht="25.5" outlineLevel="1">
      <c r="A95" s="824"/>
      <c r="B95" s="6" t="s">
        <v>1143</v>
      </c>
      <c r="C95" s="315"/>
      <c r="D95" s="258"/>
      <c r="E95" s="1005"/>
      <c r="F95" s="1423"/>
    </row>
    <row r="96" spans="1:6" s="42" customFormat="1" outlineLevel="1">
      <c r="A96" s="825"/>
      <c r="B96" s="26" t="s">
        <v>989</v>
      </c>
      <c r="C96" s="260"/>
      <c r="D96" s="261"/>
      <c r="E96" s="1006"/>
      <c r="F96" s="1426"/>
    </row>
    <row r="97" spans="1:6" s="42" customFormat="1" outlineLevel="1">
      <c r="A97" s="821"/>
      <c r="B97" s="6"/>
      <c r="C97" s="257"/>
      <c r="D97" s="258"/>
      <c r="E97" s="1005"/>
      <c r="F97" s="1416"/>
    </row>
    <row r="98" spans="1:6" s="42" customFormat="1" outlineLevel="1">
      <c r="A98" s="820" t="s">
        <v>492</v>
      </c>
      <c r="B98" s="253" t="s">
        <v>1144</v>
      </c>
      <c r="C98" s="254"/>
      <c r="D98" s="255"/>
      <c r="E98" s="1004"/>
      <c r="F98" s="1422"/>
    </row>
    <row r="99" spans="1:6" s="42" customFormat="1" ht="63.75" outlineLevel="1">
      <c r="A99" s="824"/>
      <c r="B99" s="6" t="s">
        <v>998</v>
      </c>
      <c r="C99" s="315"/>
      <c r="D99" s="258"/>
      <c r="E99" s="1005"/>
      <c r="F99" s="1423"/>
    </row>
    <row r="100" spans="1:6" s="42" customFormat="1" outlineLevel="1">
      <c r="A100" s="825"/>
      <c r="B100" s="26" t="s">
        <v>1145</v>
      </c>
      <c r="C100" s="260"/>
      <c r="D100" s="261"/>
      <c r="E100" s="1006"/>
      <c r="F100" s="1426"/>
    </row>
    <row r="101" spans="1:6" s="42" customFormat="1" outlineLevel="1">
      <c r="A101" s="826" t="s">
        <v>483</v>
      </c>
      <c r="B101" s="5" t="s">
        <v>1146</v>
      </c>
      <c r="C101" s="263" t="s">
        <v>1142</v>
      </c>
      <c r="D101" s="264">
        <v>20</v>
      </c>
      <c r="E101" s="242"/>
      <c r="F101" s="1427" t="str">
        <f t="shared" ref="F101" si="14">IF(N(E101),ROUND(E101*D101,2),"")</f>
        <v/>
      </c>
    </row>
    <row r="102" spans="1:6" s="42" customFormat="1" outlineLevel="1">
      <c r="A102" s="821"/>
      <c r="B102" s="6"/>
      <c r="C102" s="257"/>
      <c r="D102" s="258"/>
      <c r="E102" s="1005"/>
      <c r="F102" s="1416"/>
    </row>
    <row r="103" spans="1:6" s="42" customFormat="1" outlineLevel="1">
      <c r="A103" s="820" t="s">
        <v>493</v>
      </c>
      <c r="B103" s="253" t="s">
        <v>1148</v>
      </c>
      <c r="C103" s="254" t="s">
        <v>486</v>
      </c>
      <c r="D103" s="255">
        <v>1.6</v>
      </c>
      <c r="E103" s="239"/>
      <c r="F103" s="1422"/>
    </row>
    <row r="104" spans="1:6" s="42" customFormat="1" outlineLevel="1">
      <c r="A104" s="821"/>
      <c r="B104" s="6" t="s">
        <v>1147</v>
      </c>
      <c r="C104" s="315"/>
      <c r="D104" s="258"/>
      <c r="E104" s="1005"/>
      <c r="F104" s="1423"/>
    </row>
    <row r="105" spans="1:6" s="42" customFormat="1" ht="63.75" outlineLevel="1">
      <c r="A105" s="821"/>
      <c r="B105" s="6" t="s">
        <v>1149</v>
      </c>
      <c r="C105" s="315"/>
      <c r="D105" s="258"/>
      <c r="E105" s="1005"/>
      <c r="F105" s="1423"/>
    </row>
    <row r="106" spans="1:6" s="42" customFormat="1" outlineLevel="1">
      <c r="A106" s="822"/>
      <c r="B106" s="26" t="s">
        <v>989</v>
      </c>
      <c r="C106" s="260"/>
      <c r="D106" s="261"/>
      <c r="E106" s="1006"/>
      <c r="F106" s="1426"/>
    </row>
    <row r="107" spans="1:6" s="42" customFormat="1" outlineLevel="1">
      <c r="A107" s="821"/>
      <c r="B107" s="6"/>
      <c r="C107" s="257"/>
      <c r="D107" s="258"/>
      <c r="E107" s="1005"/>
      <c r="F107" s="1423"/>
    </row>
    <row r="108" spans="1:6" s="42" customFormat="1" outlineLevel="1">
      <c r="A108" s="820" t="s">
        <v>901</v>
      </c>
      <c r="B108" s="253" t="s">
        <v>1150</v>
      </c>
      <c r="C108" s="417"/>
      <c r="D108" s="255"/>
      <c r="E108" s="1004"/>
      <c r="F108" s="1422"/>
    </row>
    <row r="109" spans="1:6" s="42" customFormat="1" outlineLevel="1">
      <c r="A109" s="821"/>
      <c r="B109" s="6" t="s">
        <v>977</v>
      </c>
      <c r="C109" s="315"/>
      <c r="D109" s="258"/>
      <c r="E109" s="1005"/>
      <c r="F109" s="1423"/>
    </row>
    <row r="110" spans="1:6" s="42" customFormat="1" ht="63.75" outlineLevel="1">
      <c r="A110" s="821"/>
      <c r="B110" s="6" t="s">
        <v>1211</v>
      </c>
      <c r="C110" s="315"/>
      <c r="D110" s="258"/>
      <c r="E110" s="1005"/>
      <c r="F110" s="1423"/>
    </row>
    <row r="111" spans="1:6" s="42" customFormat="1" outlineLevel="1">
      <c r="A111" s="822"/>
      <c r="B111" s="26" t="s">
        <v>999</v>
      </c>
      <c r="C111" s="260"/>
      <c r="D111" s="261"/>
      <c r="E111" s="1006"/>
      <c r="F111" s="1424"/>
    </row>
    <row r="112" spans="1:6" s="42" customFormat="1" outlineLevel="1">
      <c r="A112" s="826" t="s">
        <v>500</v>
      </c>
      <c r="B112" s="5" t="s">
        <v>1151</v>
      </c>
      <c r="C112" s="263" t="s">
        <v>503</v>
      </c>
      <c r="D112" s="264">
        <v>27</v>
      </c>
      <c r="E112" s="242"/>
      <c r="F112" s="1427" t="str">
        <f t="shared" ref="F112" si="15">IF(N(E112),ROUND(E112*D112,2),"")</f>
        <v/>
      </c>
    </row>
    <row r="113" spans="1:6" s="42" customFormat="1" outlineLevel="1">
      <c r="A113" s="821"/>
      <c r="B113" s="6"/>
      <c r="C113" s="257"/>
      <c r="D113" s="258"/>
      <c r="E113" s="1005"/>
      <c r="F113" s="1416"/>
    </row>
    <row r="114" spans="1:6" s="42" customFormat="1" outlineLevel="1">
      <c r="A114" s="820" t="s">
        <v>588</v>
      </c>
      <c r="B114" s="253" t="s">
        <v>1214</v>
      </c>
      <c r="C114" s="417"/>
      <c r="D114" s="255"/>
      <c r="E114" s="1004"/>
      <c r="F114" s="1422"/>
    </row>
    <row r="115" spans="1:6" s="42" customFormat="1" outlineLevel="1">
      <c r="A115" s="821"/>
      <c r="B115" s="6" t="s">
        <v>977</v>
      </c>
      <c r="C115" s="315"/>
      <c r="D115" s="258"/>
      <c r="E115" s="1005"/>
      <c r="F115" s="1423"/>
    </row>
    <row r="116" spans="1:6" s="42" customFormat="1" ht="63.75" outlineLevel="1">
      <c r="A116" s="821"/>
      <c r="B116" s="6" t="s">
        <v>1211</v>
      </c>
      <c r="C116" s="315"/>
      <c r="D116" s="258"/>
      <c r="E116" s="1005"/>
      <c r="F116" s="1423"/>
    </row>
    <row r="117" spans="1:6" s="42" customFormat="1" outlineLevel="1">
      <c r="A117" s="822"/>
      <c r="B117" s="26" t="s">
        <v>999</v>
      </c>
      <c r="C117" s="260"/>
      <c r="D117" s="261"/>
      <c r="E117" s="1006"/>
      <c r="F117" s="1424"/>
    </row>
    <row r="118" spans="1:6" s="42" customFormat="1" outlineLevel="1">
      <c r="A118" s="826" t="s">
        <v>501</v>
      </c>
      <c r="B118" s="5" t="s">
        <v>1151</v>
      </c>
      <c r="C118" s="263" t="s">
        <v>503</v>
      </c>
      <c r="D118" s="264">
        <v>60</v>
      </c>
      <c r="E118" s="242"/>
      <c r="F118" s="1427" t="str">
        <f t="shared" ref="F118" si="16">IF(N(E118),ROUND(E118*D118,2),"")</f>
        <v/>
      </c>
    </row>
    <row r="119" spans="1:6" s="42" customFormat="1" outlineLevel="1">
      <c r="A119" s="821"/>
      <c r="B119" s="6"/>
      <c r="C119" s="257"/>
      <c r="D119" s="258"/>
      <c r="E119" s="1005"/>
      <c r="F119" s="1416"/>
    </row>
    <row r="120" spans="1:6" s="42" customFormat="1" outlineLevel="1">
      <c r="A120" s="820" t="s">
        <v>494</v>
      </c>
      <c r="B120" s="253" t="s">
        <v>1152</v>
      </c>
      <c r="C120" s="254" t="s">
        <v>489</v>
      </c>
      <c r="D120" s="255">
        <v>93</v>
      </c>
      <c r="E120" s="239"/>
      <c r="F120" s="1430" t="str">
        <f t="shared" ref="F120" si="17">IF(N(E120),ROUND(E120*D120,2),"")</f>
        <v/>
      </c>
    </row>
    <row r="121" spans="1:6" s="42" customFormat="1" outlineLevel="1">
      <c r="A121" s="821"/>
      <c r="B121" s="6" t="s">
        <v>1153</v>
      </c>
      <c r="C121" s="257"/>
      <c r="D121" s="258"/>
      <c r="E121" s="1005"/>
      <c r="F121" s="1416"/>
    </row>
    <row r="122" spans="1:6" s="42" customFormat="1" ht="89.25" outlineLevel="1">
      <c r="A122" s="821"/>
      <c r="B122" s="6" t="s">
        <v>1212</v>
      </c>
      <c r="C122" s="257"/>
      <c r="D122" s="258"/>
      <c r="E122" s="1005"/>
      <c r="F122" s="1416"/>
    </row>
    <row r="123" spans="1:6" s="42" customFormat="1" outlineLevel="1">
      <c r="A123" s="822"/>
      <c r="B123" s="26" t="s">
        <v>1154</v>
      </c>
      <c r="C123" s="260"/>
      <c r="D123" s="261"/>
      <c r="E123" s="1006"/>
      <c r="F123" s="1426"/>
    </row>
    <row r="124" spans="1:6" s="42" customFormat="1" outlineLevel="1">
      <c r="A124" s="821"/>
      <c r="B124" s="6"/>
      <c r="C124" s="257"/>
      <c r="D124" s="258"/>
      <c r="E124" s="1005"/>
      <c r="F124" s="1416"/>
    </row>
    <row r="125" spans="1:6" s="42" customFormat="1" outlineLevel="1">
      <c r="A125" s="820" t="s">
        <v>897</v>
      </c>
      <c r="B125" s="253" t="s">
        <v>1155</v>
      </c>
      <c r="C125" s="254" t="s">
        <v>486</v>
      </c>
      <c r="D125" s="255">
        <v>70</v>
      </c>
      <c r="E125" s="239"/>
      <c r="F125" s="1422" t="str">
        <f t="shared" ref="F125" si="18">IF(N(E125),ROUND(E125*D125,2),"")</f>
        <v/>
      </c>
    </row>
    <row r="126" spans="1:6" s="42" customFormat="1" outlineLevel="1">
      <c r="A126" s="821"/>
      <c r="B126" s="6" t="s">
        <v>1156</v>
      </c>
      <c r="C126" s="315"/>
      <c r="D126" s="258"/>
      <c r="E126" s="1005"/>
      <c r="F126" s="1423"/>
    </row>
    <row r="127" spans="1:6" s="42" customFormat="1" ht="25.5" outlineLevel="1">
      <c r="A127" s="821"/>
      <c r="B127" s="6" t="s">
        <v>1157</v>
      </c>
      <c r="C127" s="315"/>
      <c r="D127" s="258"/>
      <c r="E127" s="1005"/>
      <c r="F127" s="1423"/>
    </row>
    <row r="128" spans="1:6" s="42" customFormat="1" outlineLevel="1">
      <c r="A128" s="822"/>
      <c r="B128" s="26" t="s">
        <v>518</v>
      </c>
      <c r="C128" s="260"/>
      <c r="D128" s="261"/>
      <c r="E128" s="1006"/>
      <c r="F128" s="1426"/>
    </row>
    <row r="129" spans="1:6" s="42" customFormat="1" outlineLevel="1">
      <c r="A129" s="824"/>
      <c r="B129" s="360"/>
      <c r="C129" s="315"/>
      <c r="D129" s="258"/>
      <c r="E129" s="1005"/>
      <c r="F129" s="1423"/>
    </row>
    <row r="130" spans="1:6" s="42" customFormat="1" outlineLevel="1">
      <c r="A130" s="820" t="s">
        <v>898</v>
      </c>
      <c r="B130" s="253" t="s">
        <v>1158</v>
      </c>
      <c r="C130" s="254" t="s">
        <v>486</v>
      </c>
      <c r="D130" s="255">
        <v>70</v>
      </c>
      <c r="E130" s="239"/>
      <c r="F130" s="1422" t="str">
        <f t="shared" ref="F130" si="19">IF(N(E130),ROUND(E130*D130,2),"")</f>
        <v/>
      </c>
    </row>
    <row r="131" spans="1:6" s="42" customFormat="1" outlineLevel="1">
      <c r="A131" s="821"/>
      <c r="B131" s="6" t="s">
        <v>1156</v>
      </c>
      <c r="C131" s="315"/>
      <c r="D131" s="258"/>
      <c r="E131" s="1005"/>
      <c r="F131" s="1423"/>
    </row>
    <row r="132" spans="1:6" s="42" customFormat="1" ht="25.5" outlineLevel="1">
      <c r="A132" s="821"/>
      <c r="B132" s="6" t="s">
        <v>1159</v>
      </c>
      <c r="C132" s="315"/>
      <c r="D132" s="258"/>
      <c r="E132" s="1005"/>
      <c r="F132" s="1423"/>
    </row>
    <row r="133" spans="1:6" s="42" customFormat="1" outlineLevel="1">
      <c r="A133" s="822"/>
      <c r="B133" s="26" t="s">
        <v>518</v>
      </c>
      <c r="C133" s="260"/>
      <c r="D133" s="261"/>
      <c r="E133" s="1006"/>
      <c r="F133" s="1426"/>
    </row>
    <row r="134" spans="1:6" s="42" customFormat="1" outlineLevel="1">
      <c r="A134" s="821"/>
      <c r="B134" s="6"/>
      <c r="C134" s="257"/>
      <c r="D134" s="258"/>
      <c r="E134" s="1005"/>
      <c r="F134" s="1416"/>
    </row>
    <row r="135" spans="1:6" s="42" customFormat="1" outlineLevel="1">
      <c r="A135" s="820" t="s">
        <v>899</v>
      </c>
      <c r="B135" s="253" t="s">
        <v>1160</v>
      </c>
      <c r="C135" s="254" t="s">
        <v>486</v>
      </c>
      <c r="D135" s="255">
        <v>3.5</v>
      </c>
      <c r="E135" s="239"/>
      <c r="F135" s="1430" t="str">
        <f t="shared" ref="F135" si="20">IF(N(E135),ROUND(E135*D135,2),"")</f>
        <v/>
      </c>
    </row>
    <row r="136" spans="1:6" s="42" customFormat="1" outlineLevel="1">
      <c r="A136" s="821"/>
      <c r="B136" s="6" t="s">
        <v>988</v>
      </c>
      <c r="C136" s="257"/>
      <c r="D136" s="258"/>
      <c r="E136" s="1005"/>
      <c r="F136" s="1416"/>
    </row>
    <row r="137" spans="1:6" s="42" customFormat="1" ht="63.75" outlineLevel="1">
      <c r="A137" s="821"/>
      <c r="B137" s="6" t="s">
        <v>1149</v>
      </c>
      <c r="C137" s="257"/>
      <c r="D137" s="258"/>
      <c r="E137" s="1005"/>
      <c r="F137" s="1416"/>
    </row>
    <row r="138" spans="1:6" s="42" customFormat="1" outlineLevel="1">
      <c r="A138" s="822"/>
      <c r="B138" s="26" t="s">
        <v>989</v>
      </c>
      <c r="C138" s="260"/>
      <c r="D138" s="261"/>
      <c r="E138" s="1006"/>
      <c r="F138" s="1426"/>
    </row>
    <row r="139" spans="1:6" s="42" customFormat="1" outlineLevel="1">
      <c r="A139" s="821"/>
      <c r="B139" s="6"/>
      <c r="C139" s="257"/>
      <c r="D139" s="258"/>
      <c r="E139" s="1005"/>
      <c r="F139" s="1416"/>
    </row>
    <row r="140" spans="1:6" s="42" customFormat="1" outlineLevel="1">
      <c r="A140" s="820" t="s">
        <v>909</v>
      </c>
      <c r="B140" s="253" t="s">
        <v>1215</v>
      </c>
      <c r="C140" s="254" t="s">
        <v>486</v>
      </c>
      <c r="D140" s="255">
        <v>0.85</v>
      </c>
      <c r="E140" s="239"/>
      <c r="F140" s="1430" t="str">
        <f t="shared" ref="F140" si="21">IF(N(E140),ROUND(E140*D140,2),"")</f>
        <v/>
      </c>
    </row>
    <row r="141" spans="1:6" s="42" customFormat="1" outlineLevel="1">
      <c r="A141" s="821"/>
      <c r="B141" s="6" t="s">
        <v>988</v>
      </c>
      <c r="C141" s="257"/>
      <c r="D141" s="258"/>
      <c r="E141" s="1005"/>
      <c r="F141" s="1416"/>
    </row>
    <row r="142" spans="1:6" s="42" customFormat="1" ht="63.75" outlineLevel="1">
      <c r="A142" s="821"/>
      <c r="B142" s="6" t="s">
        <v>1149</v>
      </c>
      <c r="C142" s="257"/>
      <c r="D142" s="258"/>
      <c r="E142" s="1005"/>
      <c r="F142" s="1416"/>
    </row>
    <row r="143" spans="1:6" s="42" customFormat="1" outlineLevel="1">
      <c r="A143" s="822"/>
      <c r="B143" s="26" t="s">
        <v>989</v>
      </c>
      <c r="C143" s="260"/>
      <c r="D143" s="261"/>
      <c r="E143" s="1006"/>
      <c r="F143" s="1426"/>
    </row>
    <row r="144" spans="1:6" s="42" customFormat="1" outlineLevel="1">
      <c r="A144" s="821"/>
      <c r="B144" s="6"/>
      <c r="C144" s="257"/>
      <c r="D144" s="258"/>
      <c r="E144" s="1005"/>
      <c r="F144" s="1416"/>
    </row>
    <row r="145" spans="1:6" s="42" customFormat="1" outlineLevel="1">
      <c r="A145" s="820" t="s">
        <v>916</v>
      </c>
      <c r="B145" s="253" t="s">
        <v>993</v>
      </c>
      <c r="C145" s="254" t="s">
        <v>994</v>
      </c>
      <c r="D145" s="255">
        <v>710</v>
      </c>
      <c r="E145" s="239"/>
      <c r="F145" s="1430" t="str">
        <f t="shared" ref="F145" si="22">IF(N(E145),ROUND(E145*D145,2),"")</f>
        <v/>
      </c>
    </row>
    <row r="146" spans="1:6" s="42" customFormat="1" outlineLevel="1">
      <c r="A146" s="821"/>
      <c r="B146" s="6" t="s">
        <v>995</v>
      </c>
      <c r="C146" s="257"/>
      <c r="D146" s="258"/>
      <c r="E146" s="1005"/>
      <c r="F146" s="1423"/>
    </row>
    <row r="147" spans="1:6" s="42" customFormat="1" ht="38.25" outlineLevel="1">
      <c r="A147" s="821"/>
      <c r="B147" s="6" t="s">
        <v>996</v>
      </c>
      <c r="C147" s="257"/>
      <c r="D147" s="258"/>
      <c r="E147" s="1005"/>
      <c r="F147" s="1416"/>
    </row>
    <row r="148" spans="1:6" s="42" customFormat="1" outlineLevel="1">
      <c r="A148" s="822"/>
      <c r="B148" s="26" t="s">
        <v>997</v>
      </c>
      <c r="C148" s="260"/>
      <c r="D148" s="261"/>
      <c r="E148" s="1006"/>
      <c r="F148" s="1426"/>
    </row>
    <row r="149" spans="1:6" s="42" customFormat="1">
      <c r="A149" s="821"/>
      <c r="B149" s="6"/>
      <c r="C149" s="257"/>
      <c r="D149" s="258"/>
      <c r="E149" s="1005"/>
      <c r="F149" s="1416"/>
    </row>
    <row r="150" spans="1:6" s="42" customFormat="1" ht="13.5" thickBot="1">
      <c r="A150" s="43"/>
      <c r="B150" s="193" t="s">
        <v>1161</v>
      </c>
      <c r="C150" s="112"/>
      <c r="D150" s="112"/>
      <c r="E150" s="1251"/>
      <c r="F150" s="1252">
        <f>SUM(F93:F148)</f>
        <v>0</v>
      </c>
    </row>
    <row r="151" spans="1:6" s="809" customFormat="1" ht="13.5" thickBot="1">
      <c r="A151" s="830"/>
      <c r="B151" s="831"/>
      <c r="C151" s="832"/>
      <c r="D151" s="833"/>
      <c r="E151" s="1431"/>
      <c r="F151" s="1432"/>
    </row>
    <row r="152" spans="1:6" s="42" customFormat="1" ht="13.5" thickBot="1">
      <c r="A152" s="834"/>
      <c r="B152" s="835" t="s">
        <v>1039</v>
      </c>
      <c r="C152" s="836"/>
      <c r="D152" s="837"/>
      <c r="E152" s="1433"/>
      <c r="F152" s="1434">
        <f>F150+F89</f>
        <v>0</v>
      </c>
    </row>
    <row r="153" spans="1:6" s="399" customFormat="1">
      <c r="A153" s="816"/>
      <c r="B153" s="817"/>
      <c r="C153" s="818"/>
      <c r="D153" s="818"/>
      <c r="E153" s="1418"/>
      <c r="F153" s="1419"/>
    </row>
    <row r="154" spans="1:6" s="46" customFormat="1">
      <c r="A154" s="79" t="s">
        <v>502</v>
      </c>
      <c r="B154" s="80" t="s">
        <v>1162</v>
      </c>
      <c r="C154" s="81"/>
      <c r="D154" s="191"/>
      <c r="E154" s="1158"/>
      <c r="F154" s="1159"/>
    </row>
    <row r="155" spans="1:6">
      <c r="A155" s="814"/>
      <c r="B155" s="815"/>
      <c r="C155" s="307"/>
      <c r="D155" s="307"/>
      <c r="E155" s="1186"/>
      <c r="F155" s="1416"/>
    </row>
    <row r="156" spans="1:6" ht="76.5" outlineLevel="1">
      <c r="A156" s="838"/>
      <c r="B156" s="839" t="s">
        <v>1163</v>
      </c>
      <c r="C156" s="840"/>
      <c r="D156" s="840"/>
      <c r="E156" s="1289"/>
      <c r="F156" s="1430"/>
    </row>
    <row r="157" spans="1:6" outlineLevel="1">
      <c r="A157" s="998"/>
      <c r="B157" s="393"/>
      <c r="C157" s="394"/>
      <c r="D157" s="394"/>
      <c r="E157" s="1187"/>
      <c r="F157" s="1426"/>
    </row>
    <row r="158" spans="1:6" s="42" customFormat="1" outlineLevel="1">
      <c r="A158" s="820" t="s">
        <v>490</v>
      </c>
      <c r="B158" s="253" t="s">
        <v>1010</v>
      </c>
      <c r="C158" s="254"/>
      <c r="D158" s="255"/>
      <c r="E158" s="1004"/>
      <c r="F158" s="1422"/>
    </row>
    <row r="159" spans="1:6" s="42" customFormat="1" outlineLevel="1">
      <c r="A159" s="821"/>
      <c r="B159" s="6" t="s">
        <v>1011</v>
      </c>
      <c r="C159" s="315"/>
      <c r="D159" s="258"/>
      <c r="E159" s="1005"/>
      <c r="F159" s="1423"/>
    </row>
    <row r="160" spans="1:6" s="42" customFormat="1" ht="102" outlineLevel="1">
      <c r="A160" s="821"/>
      <c r="B160" s="6" t="s">
        <v>1721</v>
      </c>
      <c r="C160" s="315"/>
      <c r="D160" s="258"/>
      <c r="E160" s="1005"/>
      <c r="F160" s="1423"/>
    </row>
    <row r="161" spans="1:6" s="42" customFormat="1" ht="25.5" outlineLevel="1">
      <c r="A161" s="822"/>
      <c r="B161" s="26" t="s">
        <v>965</v>
      </c>
      <c r="C161" s="416"/>
      <c r="D161" s="261"/>
      <c r="E161" s="1006"/>
      <c r="F161" s="1424"/>
    </row>
    <row r="162" spans="1:6" s="42" customFormat="1" outlineLevel="1">
      <c r="A162" s="823" t="s">
        <v>487</v>
      </c>
      <c r="B162" s="5" t="s">
        <v>1012</v>
      </c>
      <c r="C162" s="263" t="s">
        <v>486</v>
      </c>
      <c r="D162" s="264">
        <v>41</v>
      </c>
      <c r="E162" s="242"/>
      <c r="F162" s="1425" t="str">
        <f t="shared" ref="F162" si="23">IF(N(E162),ROUND(E162*D162,2),"")</f>
        <v/>
      </c>
    </row>
    <row r="163" spans="1:6" s="42" customFormat="1" outlineLevel="1">
      <c r="A163" s="821"/>
      <c r="B163" s="6"/>
      <c r="C163" s="257"/>
      <c r="D163" s="258"/>
      <c r="E163" s="1005"/>
      <c r="F163" s="1423"/>
    </row>
    <row r="164" spans="1:6" s="42" customFormat="1" outlineLevel="1">
      <c r="A164" s="820" t="s">
        <v>492</v>
      </c>
      <c r="B164" s="253" t="s">
        <v>972</v>
      </c>
      <c r="C164" s="417"/>
      <c r="D164" s="255"/>
      <c r="E164" s="1004"/>
      <c r="F164" s="1422"/>
    </row>
    <row r="165" spans="1:6" s="42" customFormat="1" outlineLevel="1">
      <c r="A165" s="822"/>
      <c r="B165" s="26" t="s">
        <v>973</v>
      </c>
      <c r="C165" s="416"/>
      <c r="D165" s="261"/>
      <c r="E165" s="1006"/>
      <c r="F165" s="1424"/>
    </row>
    <row r="166" spans="1:6" s="42" customFormat="1" outlineLevel="1">
      <c r="A166" s="824"/>
      <c r="B166" s="360"/>
      <c r="C166" s="315"/>
      <c r="D166" s="258"/>
      <c r="E166" s="1005"/>
      <c r="F166" s="1423"/>
    </row>
    <row r="167" spans="1:6" s="42" customFormat="1" outlineLevel="1">
      <c r="A167" s="820" t="s">
        <v>483</v>
      </c>
      <c r="B167" s="253" t="s">
        <v>1015</v>
      </c>
      <c r="C167" s="254" t="s">
        <v>486</v>
      </c>
      <c r="D167" s="255">
        <v>20</v>
      </c>
      <c r="E167" s="239"/>
      <c r="F167" s="1422" t="str">
        <f t="shared" ref="F167" si="24">IF(N(E167),ROUND(E167*D167,2),"")</f>
        <v/>
      </c>
    </row>
    <row r="168" spans="1:6" s="42" customFormat="1" outlineLevel="1">
      <c r="A168" s="821"/>
      <c r="B168" s="6" t="s">
        <v>1013</v>
      </c>
      <c r="C168" s="315"/>
      <c r="D168" s="258"/>
      <c r="E168" s="1005"/>
      <c r="F168" s="1423"/>
    </row>
    <row r="169" spans="1:6" s="42" customFormat="1" ht="25.5" outlineLevel="1">
      <c r="A169" s="824"/>
      <c r="B169" s="6" t="s">
        <v>1014</v>
      </c>
      <c r="C169" s="315"/>
      <c r="D169" s="258"/>
      <c r="E169" s="1005"/>
      <c r="F169" s="1423"/>
    </row>
    <row r="170" spans="1:6" s="42" customFormat="1" outlineLevel="1">
      <c r="A170" s="825"/>
      <c r="B170" s="26" t="s">
        <v>196</v>
      </c>
      <c r="C170" s="260"/>
      <c r="D170" s="261"/>
      <c r="E170" s="1006"/>
      <c r="F170" s="1426"/>
    </row>
    <row r="171" spans="1:6" s="42" customFormat="1" outlineLevel="1">
      <c r="A171" s="824"/>
      <c r="B171" s="360"/>
      <c r="C171" s="315"/>
      <c r="D171" s="258"/>
      <c r="E171" s="1005"/>
      <c r="F171" s="1423"/>
    </row>
    <row r="172" spans="1:6" s="42" customFormat="1" outlineLevel="1">
      <c r="A172" s="820" t="s">
        <v>493</v>
      </c>
      <c r="B172" s="253" t="s">
        <v>1016</v>
      </c>
      <c r="C172" s="254" t="s">
        <v>486</v>
      </c>
      <c r="D172" s="255">
        <v>19</v>
      </c>
      <c r="E172" s="239"/>
      <c r="F172" s="1422" t="str">
        <f t="shared" ref="F172" si="25">IF(N(E172),ROUND(E172*D172,2),"")</f>
        <v/>
      </c>
    </row>
    <row r="173" spans="1:6" s="42" customFormat="1" outlineLevel="1">
      <c r="A173" s="821"/>
      <c r="B173" s="6" t="s">
        <v>979</v>
      </c>
      <c r="C173" s="315"/>
      <c r="D173" s="258"/>
      <c r="E173" s="1005"/>
      <c r="F173" s="1423"/>
    </row>
    <row r="174" spans="1:6" s="42" customFormat="1" ht="51" outlineLevel="1">
      <c r="A174" s="821"/>
      <c r="B174" s="6" t="s">
        <v>980</v>
      </c>
      <c r="C174" s="315"/>
      <c r="D174" s="258"/>
      <c r="E174" s="1005"/>
      <c r="F174" s="1423"/>
    </row>
    <row r="175" spans="1:6" s="42" customFormat="1" outlineLevel="1">
      <c r="A175" s="822"/>
      <c r="B175" s="26" t="s">
        <v>518</v>
      </c>
      <c r="C175" s="260"/>
      <c r="D175" s="261"/>
      <c r="E175" s="1006"/>
      <c r="F175" s="1426"/>
    </row>
    <row r="176" spans="1:6" s="42" customFormat="1" outlineLevel="1">
      <c r="A176" s="824"/>
      <c r="B176" s="6"/>
      <c r="C176" s="257"/>
      <c r="D176" s="258"/>
      <c r="E176" s="1005"/>
      <c r="F176" s="1416"/>
    </row>
    <row r="177" spans="1:6" s="42" customFormat="1" outlineLevel="1">
      <c r="A177" s="820" t="s">
        <v>901</v>
      </c>
      <c r="B177" s="253" t="s">
        <v>1040</v>
      </c>
      <c r="C177" s="417"/>
      <c r="D177" s="255"/>
      <c r="E177" s="1004"/>
      <c r="F177" s="1422"/>
    </row>
    <row r="178" spans="1:6" s="42" customFormat="1" outlineLevel="1">
      <c r="A178" s="821"/>
      <c r="B178" s="6" t="s">
        <v>977</v>
      </c>
      <c r="C178" s="315"/>
      <c r="D178" s="258"/>
      <c r="E178" s="1005"/>
      <c r="F178" s="1423"/>
    </row>
    <row r="179" spans="1:6" s="42" customFormat="1" ht="63.75" outlineLevel="1">
      <c r="A179" s="821"/>
      <c r="B179" s="6" t="s">
        <v>1018</v>
      </c>
      <c r="C179" s="315"/>
      <c r="D179" s="258"/>
      <c r="E179" s="1005"/>
      <c r="F179" s="1423"/>
    </row>
    <row r="180" spans="1:6" s="42" customFormat="1" outlineLevel="1">
      <c r="A180" s="822"/>
      <c r="B180" s="26" t="s">
        <v>978</v>
      </c>
      <c r="C180" s="260"/>
      <c r="D180" s="261"/>
      <c r="E180" s="1006"/>
      <c r="F180" s="1424"/>
    </row>
    <row r="181" spans="1:6" s="42" customFormat="1" outlineLevel="1">
      <c r="A181" s="826" t="s">
        <v>500</v>
      </c>
      <c r="B181" s="5" t="s">
        <v>1858</v>
      </c>
      <c r="C181" s="263" t="s">
        <v>503</v>
      </c>
      <c r="D181" s="264">
        <v>26</v>
      </c>
      <c r="E181" s="242"/>
      <c r="F181" s="1427" t="str">
        <f t="shared" ref="F181:F182" si="26">IF(N(E181),ROUND(E181*D181,2),"")</f>
        <v/>
      </c>
    </row>
    <row r="182" spans="1:6" s="42" customFormat="1" outlineLevel="1">
      <c r="A182" s="826" t="s">
        <v>583</v>
      </c>
      <c r="B182" s="5" t="s">
        <v>1235</v>
      </c>
      <c r="C182" s="263" t="s">
        <v>503</v>
      </c>
      <c r="D182" s="264">
        <v>20</v>
      </c>
      <c r="E182" s="242"/>
      <c r="F182" s="1427" t="str">
        <f t="shared" si="26"/>
        <v/>
      </c>
    </row>
    <row r="183" spans="1:6" s="249" customFormat="1" outlineLevel="1">
      <c r="A183" s="827"/>
      <c r="B183" s="312"/>
      <c r="C183" s="409"/>
      <c r="D183" s="410"/>
      <c r="E183" s="1266"/>
      <c r="F183" s="1435"/>
    </row>
    <row r="184" spans="1:6" s="249" customFormat="1" outlineLevel="1">
      <c r="A184" s="828" t="s">
        <v>588</v>
      </c>
      <c r="B184" s="274" t="s">
        <v>1024</v>
      </c>
      <c r="C184" s="376"/>
      <c r="D184" s="255"/>
      <c r="E184" s="1004"/>
      <c r="F184" s="1422"/>
    </row>
    <row r="185" spans="1:6" s="249" customFormat="1" outlineLevel="1">
      <c r="A185" s="829"/>
      <c r="B185" s="278" t="s">
        <v>1023</v>
      </c>
      <c r="C185" s="310"/>
      <c r="D185" s="261"/>
      <c r="E185" s="1006"/>
      <c r="F185" s="1424"/>
    </row>
    <row r="186" spans="1:6" s="249" customFormat="1" outlineLevel="1">
      <c r="A186" s="819"/>
      <c r="B186" s="270"/>
      <c r="C186" s="308"/>
      <c r="D186" s="258"/>
      <c r="E186" s="1005"/>
      <c r="F186" s="1423"/>
    </row>
    <row r="187" spans="1:6" s="249" customFormat="1" outlineLevel="1">
      <c r="A187" s="828" t="s">
        <v>501</v>
      </c>
      <c r="B187" s="274" t="s">
        <v>1019</v>
      </c>
      <c r="C187" s="275"/>
      <c r="D187" s="255"/>
      <c r="E187" s="1004"/>
      <c r="F187" s="1422"/>
    </row>
    <row r="188" spans="1:6" s="249" customFormat="1" outlineLevel="1">
      <c r="A188" s="819"/>
      <c r="B188" s="270" t="s">
        <v>1022</v>
      </c>
      <c r="C188" s="308"/>
      <c r="D188" s="258"/>
      <c r="E188" s="1005"/>
      <c r="F188" s="1423"/>
    </row>
    <row r="189" spans="1:6" s="249" customFormat="1" ht="102" outlineLevel="1">
      <c r="A189" s="827"/>
      <c r="B189" s="270" t="s">
        <v>1237</v>
      </c>
      <c r="C189" s="308"/>
      <c r="D189" s="258"/>
      <c r="E189" s="1005"/>
      <c r="F189" s="1423"/>
    </row>
    <row r="190" spans="1:6" s="249" customFormat="1" outlineLevel="1">
      <c r="A190" s="829"/>
      <c r="B190" s="278" t="s">
        <v>1020</v>
      </c>
      <c r="C190" s="279"/>
      <c r="D190" s="261"/>
      <c r="E190" s="1006"/>
      <c r="F190" s="1436"/>
    </row>
    <row r="191" spans="1:6" s="42" customFormat="1" outlineLevel="1">
      <c r="A191" s="826" t="s">
        <v>102</v>
      </c>
      <c r="B191" s="5" t="s">
        <v>1238</v>
      </c>
      <c r="C191" s="263" t="s">
        <v>491</v>
      </c>
      <c r="D191" s="264">
        <v>1</v>
      </c>
      <c r="E191" s="242"/>
      <c r="F191" s="1427" t="str">
        <f t="shared" ref="F191" si="27">IF(N(E191),ROUND(E191*D191,2),"")</f>
        <v/>
      </c>
    </row>
    <row r="192" spans="1:6" s="249" customFormat="1" outlineLevel="1">
      <c r="A192" s="827"/>
      <c r="B192" s="270"/>
      <c r="C192" s="271"/>
      <c r="D192" s="258"/>
      <c r="E192" s="1005"/>
      <c r="F192" s="1423"/>
    </row>
    <row r="193" spans="1:6" s="42" customFormat="1" outlineLevel="1">
      <c r="A193" s="820" t="s">
        <v>494</v>
      </c>
      <c r="B193" s="253" t="s">
        <v>1026</v>
      </c>
      <c r="C193" s="254"/>
      <c r="D193" s="255"/>
      <c r="E193" s="1004"/>
      <c r="F193" s="1422"/>
    </row>
    <row r="194" spans="1:6" s="42" customFormat="1" outlineLevel="1">
      <c r="A194" s="821"/>
      <c r="B194" s="6" t="s">
        <v>1027</v>
      </c>
      <c r="C194" s="257"/>
      <c r="D194" s="258"/>
      <c r="E194" s="1005"/>
      <c r="F194" s="1423"/>
    </row>
    <row r="195" spans="1:6" s="42" customFormat="1" ht="51" outlineLevel="1">
      <c r="A195" s="821"/>
      <c r="B195" s="6" t="s">
        <v>1029</v>
      </c>
      <c r="C195" s="257"/>
      <c r="D195" s="258"/>
      <c r="E195" s="1005"/>
      <c r="F195" s="1423"/>
    </row>
    <row r="196" spans="1:6" s="42" customFormat="1" outlineLevel="1">
      <c r="A196" s="825"/>
      <c r="B196" s="26" t="s">
        <v>1030</v>
      </c>
      <c r="C196" s="260"/>
      <c r="D196" s="261"/>
      <c r="E196" s="1006"/>
      <c r="F196" s="1426"/>
    </row>
    <row r="197" spans="1:6" s="42" customFormat="1" outlineLevel="1">
      <c r="A197" s="826" t="s">
        <v>519</v>
      </c>
      <c r="B197" s="5" t="s">
        <v>1239</v>
      </c>
      <c r="C197" s="263" t="s">
        <v>491</v>
      </c>
      <c r="D197" s="264">
        <v>1</v>
      </c>
      <c r="E197" s="242"/>
      <c r="F197" s="1427" t="str">
        <f t="shared" ref="F197" si="28">IF(N(E197),ROUND(E197*D197,2),"")</f>
        <v/>
      </c>
    </row>
    <row r="198" spans="1:6" s="42" customFormat="1" outlineLevel="1">
      <c r="A198" s="841"/>
      <c r="B198" s="6"/>
      <c r="C198" s="257"/>
      <c r="D198" s="258"/>
      <c r="E198" s="1005"/>
      <c r="F198" s="1423"/>
    </row>
    <row r="199" spans="1:6" s="42" customFormat="1" outlineLevel="1">
      <c r="A199" s="820" t="s">
        <v>897</v>
      </c>
      <c r="B199" s="253" t="s">
        <v>1270</v>
      </c>
      <c r="C199" s="254" t="s">
        <v>585</v>
      </c>
      <c r="D199" s="255">
        <v>46</v>
      </c>
      <c r="E199" s="239"/>
      <c r="F199" s="1422" t="str">
        <f t="shared" ref="F199" si="29">IF(N(E199),ROUND(E199*D199,2),"")</f>
        <v/>
      </c>
    </row>
    <row r="200" spans="1:6" s="42" customFormat="1" ht="51" outlineLevel="1">
      <c r="A200" s="821"/>
      <c r="B200" s="6" t="s">
        <v>1856</v>
      </c>
      <c r="C200" s="257"/>
      <c r="D200" s="258"/>
      <c r="E200" s="1005"/>
      <c r="F200" s="1423"/>
    </row>
    <row r="201" spans="1:6" s="42" customFormat="1" ht="14.25" outlineLevel="1">
      <c r="A201" s="825"/>
      <c r="B201" s="26" t="s">
        <v>1857</v>
      </c>
      <c r="C201" s="260"/>
      <c r="D201" s="261"/>
      <c r="E201" s="1006"/>
      <c r="F201" s="1426"/>
    </row>
    <row r="202" spans="1:6" s="42" customFormat="1" ht="13.5" thickBot="1">
      <c r="A202" s="824"/>
      <c r="B202" s="360"/>
      <c r="C202" s="315"/>
      <c r="D202" s="258"/>
      <c r="E202" s="1005"/>
      <c r="F202" s="1423"/>
    </row>
    <row r="203" spans="1:6" s="42" customFormat="1" ht="13.5" thickBot="1">
      <c r="A203" s="834"/>
      <c r="B203" s="835" t="s">
        <v>1164</v>
      </c>
      <c r="C203" s="836"/>
      <c r="D203" s="837"/>
      <c r="E203" s="1433"/>
      <c r="F203" s="1434">
        <f>SUM(F162:F201)</f>
        <v>0</v>
      </c>
    </row>
    <row r="204" spans="1:6" s="399" customFormat="1">
      <c r="A204" s="816"/>
      <c r="B204" s="817"/>
      <c r="C204" s="818"/>
      <c r="D204" s="818"/>
      <c r="E204" s="1418"/>
      <c r="F204" s="1419"/>
    </row>
    <row r="205" spans="1:6" s="46" customFormat="1">
      <c r="A205" s="79" t="s">
        <v>590</v>
      </c>
      <c r="B205" s="80" t="s">
        <v>193</v>
      </c>
      <c r="C205" s="81"/>
      <c r="D205" s="191"/>
      <c r="E205" s="1158"/>
      <c r="F205" s="1159"/>
    </row>
    <row r="206" spans="1:6">
      <c r="A206" s="814"/>
      <c r="B206" s="815"/>
      <c r="C206" s="307"/>
      <c r="D206" s="307"/>
      <c r="E206" s="1437"/>
      <c r="F206" s="1438"/>
    </row>
    <row r="207" spans="1:6" s="46" customFormat="1">
      <c r="A207" s="104" t="s">
        <v>1165</v>
      </c>
      <c r="B207" s="105" t="s">
        <v>546</v>
      </c>
      <c r="C207" s="106"/>
      <c r="D207" s="107"/>
      <c r="E207" s="1439"/>
      <c r="F207" s="1211"/>
    </row>
    <row r="208" spans="1:6">
      <c r="A208" s="814"/>
      <c r="B208" s="815"/>
      <c r="C208" s="307"/>
      <c r="D208" s="307"/>
      <c r="E208" s="1440"/>
      <c r="F208" s="1438"/>
    </row>
    <row r="209" spans="1:6" s="46" customFormat="1">
      <c r="A209" s="104" t="s">
        <v>1166</v>
      </c>
      <c r="B209" s="105" t="s">
        <v>1056</v>
      </c>
      <c r="C209" s="106"/>
      <c r="D209" s="107"/>
      <c r="E209" s="1439"/>
      <c r="F209" s="1211"/>
    </row>
    <row r="210" spans="1:6" s="244" customFormat="1">
      <c r="A210" s="819"/>
      <c r="B210" s="270"/>
      <c r="C210" s="271"/>
      <c r="D210" s="272"/>
      <c r="E210" s="1441"/>
      <c r="F210" s="1442"/>
    </row>
    <row r="211" spans="1:6" s="42" customFormat="1" outlineLevel="1">
      <c r="A211" s="820" t="s">
        <v>490</v>
      </c>
      <c r="B211" s="253" t="s">
        <v>195</v>
      </c>
      <c r="C211" s="254"/>
      <c r="D211" s="255"/>
      <c r="E211" s="1004"/>
      <c r="F211" s="1422"/>
    </row>
    <row r="212" spans="1:6" s="42" customFormat="1" outlineLevel="1">
      <c r="A212" s="821"/>
      <c r="B212" s="6" t="s">
        <v>1011</v>
      </c>
      <c r="C212" s="315"/>
      <c r="D212" s="258"/>
      <c r="E212" s="1005"/>
      <c r="F212" s="1423"/>
    </row>
    <row r="213" spans="1:6" s="42" customFormat="1" ht="89.25" outlineLevel="1">
      <c r="A213" s="821"/>
      <c r="B213" s="6" t="s">
        <v>1860</v>
      </c>
      <c r="C213" s="315"/>
      <c r="D213" s="258"/>
      <c r="E213" s="1005"/>
      <c r="F213" s="1423"/>
    </row>
    <row r="214" spans="1:6" s="42" customFormat="1" ht="25.5" outlineLevel="1">
      <c r="A214" s="822"/>
      <c r="B214" s="26" t="s">
        <v>965</v>
      </c>
      <c r="C214" s="416"/>
      <c r="D214" s="261"/>
      <c r="E214" s="1006"/>
      <c r="F214" s="1424"/>
    </row>
    <row r="215" spans="1:6" s="42" customFormat="1" outlineLevel="1">
      <c r="A215" s="823" t="s">
        <v>487</v>
      </c>
      <c r="B215" s="5" t="s">
        <v>1012</v>
      </c>
      <c r="C215" s="263" t="s">
        <v>486</v>
      </c>
      <c r="D215" s="264">
        <v>398</v>
      </c>
      <c r="E215" s="242"/>
      <c r="F215" s="1425" t="str">
        <f t="shared" ref="F215" si="30">IF(N(E215),ROUND(E215*D215,2),"")</f>
        <v/>
      </c>
    </row>
    <row r="216" spans="1:6" s="42" customFormat="1" outlineLevel="1">
      <c r="A216" s="821"/>
      <c r="B216" s="6"/>
      <c r="C216" s="257"/>
      <c r="D216" s="258"/>
      <c r="E216" s="1005"/>
      <c r="F216" s="1423"/>
    </row>
    <row r="217" spans="1:6" s="42" customFormat="1" outlineLevel="1">
      <c r="A217" s="820" t="s">
        <v>492</v>
      </c>
      <c r="B217" s="253" t="s">
        <v>194</v>
      </c>
      <c r="C217" s="417"/>
      <c r="D217" s="255"/>
      <c r="E217" s="1004"/>
      <c r="F217" s="1422"/>
    </row>
    <row r="218" spans="1:6" s="42" customFormat="1" outlineLevel="1">
      <c r="A218" s="822"/>
      <c r="B218" s="26" t="s">
        <v>973</v>
      </c>
      <c r="C218" s="416"/>
      <c r="D218" s="261"/>
      <c r="E218" s="1006"/>
      <c r="F218" s="1424"/>
    </row>
    <row r="219" spans="1:6" s="42" customFormat="1" outlineLevel="1">
      <c r="A219" s="824"/>
      <c r="B219" s="360"/>
      <c r="C219" s="315"/>
      <c r="D219" s="258"/>
      <c r="E219" s="1005"/>
      <c r="F219" s="1423"/>
    </row>
    <row r="220" spans="1:6" s="42" customFormat="1" outlineLevel="1">
      <c r="A220" s="820" t="s">
        <v>483</v>
      </c>
      <c r="B220" s="253" t="s">
        <v>1015</v>
      </c>
      <c r="C220" s="254" t="s">
        <v>486</v>
      </c>
      <c r="D220" s="255">
        <v>108</v>
      </c>
      <c r="E220" s="239"/>
      <c r="F220" s="1422" t="str">
        <f t="shared" ref="F220" si="31">IF(N(E220),ROUND(E220*D220,2),"")</f>
        <v/>
      </c>
    </row>
    <row r="221" spans="1:6" s="42" customFormat="1" outlineLevel="1">
      <c r="A221" s="821"/>
      <c r="B221" s="6" t="s">
        <v>1013</v>
      </c>
      <c r="C221" s="315"/>
      <c r="D221" s="258"/>
      <c r="E221" s="1005"/>
      <c r="F221" s="1423"/>
    </row>
    <row r="222" spans="1:6" s="42" customFormat="1" ht="25.5" outlineLevel="1">
      <c r="A222" s="824"/>
      <c r="B222" s="6" t="s">
        <v>1014</v>
      </c>
      <c r="C222" s="315"/>
      <c r="D222" s="258"/>
      <c r="E222" s="1005"/>
      <c r="F222" s="1423"/>
    </row>
    <row r="223" spans="1:6" s="42" customFormat="1" outlineLevel="1">
      <c r="A223" s="825"/>
      <c r="B223" s="26" t="s">
        <v>196</v>
      </c>
      <c r="C223" s="260"/>
      <c r="D223" s="261"/>
      <c r="E223" s="1006"/>
      <c r="F223" s="1426"/>
    </row>
    <row r="224" spans="1:6" s="42" customFormat="1" outlineLevel="1">
      <c r="A224" s="820" t="s">
        <v>493</v>
      </c>
      <c r="B224" s="253" t="s">
        <v>1016</v>
      </c>
      <c r="C224" s="254" t="s">
        <v>486</v>
      </c>
      <c r="D224" s="255">
        <v>290</v>
      </c>
      <c r="E224" s="239"/>
      <c r="F224" s="1422" t="str">
        <f t="shared" ref="F224" si="32">IF(N(E224),ROUND(E224*D224,2),"")</f>
        <v/>
      </c>
    </row>
    <row r="225" spans="1:6" s="42" customFormat="1" outlineLevel="1">
      <c r="A225" s="821"/>
      <c r="B225" s="6" t="s">
        <v>979</v>
      </c>
      <c r="C225" s="315"/>
      <c r="D225" s="258"/>
      <c r="E225" s="1005"/>
      <c r="F225" s="1423"/>
    </row>
    <row r="226" spans="1:6" s="42" customFormat="1" ht="51" outlineLevel="1">
      <c r="A226" s="821"/>
      <c r="B226" s="6" t="s">
        <v>980</v>
      </c>
      <c r="C226" s="315"/>
      <c r="D226" s="258"/>
      <c r="E226" s="1005"/>
      <c r="F226" s="1423"/>
    </row>
    <row r="227" spans="1:6" s="42" customFormat="1" outlineLevel="1">
      <c r="A227" s="822"/>
      <c r="B227" s="26" t="s">
        <v>518</v>
      </c>
      <c r="C227" s="260"/>
      <c r="D227" s="261"/>
      <c r="E227" s="1006"/>
      <c r="F227" s="1426"/>
    </row>
    <row r="228" spans="1:6" s="42" customFormat="1" outlineLevel="1">
      <c r="A228" s="824"/>
      <c r="B228" s="6"/>
      <c r="C228" s="257"/>
      <c r="D228" s="258"/>
      <c r="E228" s="1005"/>
      <c r="F228" s="1416"/>
    </row>
    <row r="229" spans="1:6" s="42" customFormat="1" outlineLevel="1">
      <c r="A229" s="820" t="s">
        <v>901</v>
      </c>
      <c r="B229" s="253" t="s">
        <v>1040</v>
      </c>
      <c r="C229" s="417"/>
      <c r="D229" s="255"/>
      <c r="E229" s="1004"/>
      <c r="F229" s="1422"/>
    </row>
    <row r="230" spans="1:6" s="42" customFormat="1" outlineLevel="1">
      <c r="A230" s="821"/>
      <c r="B230" s="6" t="s">
        <v>977</v>
      </c>
      <c r="C230" s="315"/>
      <c r="D230" s="258"/>
      <c r="E230" s="1005"/>
      <c r="F230" s="1423"/>
    </row>
    <row r="231" spans="1:6" s="42" customFormat="1" ht="63.75" outlineLevel="1">
      <c r="A231" s="821"/>
      <c r="B231" s="6" t="s">
        <v>1018</v>
      </c>
      <c r="C231" s="315"/>
      <c r="D231" s="258"/>
      <c r="E231" s="1005"/>
      <c r="F231" s="1423"/>
    </row>
    <row r="232" spans="1:6" s="42" customFormat="1" outlineLevel="1">
      <c r="A232" s="822"/>
      <c r="B232" s="26" t="s">
        <v>978</v>
      </c>
      <c r="C232" s="260"/>
      <c r="D232" s="261"/>
      <c r="E232" s="1006"/>
      <c r="F232" s="1424"/>
    </row>
    <row r="233" spans="1:6" s="42" customFormat="1" outlineLevel="1">
      <c r="A233" s="826" t="s">
        <v>500</v>
      </c>
      <c r="B233" s="5" t="s">
        <v>1861</v>
      </c>
      <c r="C233" s="263" t="s">
        <v>503</v>
      </c>
      <c r="D233" s="264">
        <v>12</v>
      </c>
      <c r="E233" s="242"/>
      <c r="F233" s="1427" t="str">
        <f t="shared" ref="F233:F234" si="33">IF(N(E233),ROUND(E233*D233,2),"")</f>
        <v/>
      </c>
    </row>
    <row r="234" spans="1:6" s="42" customFormat="1" outlineLevel="1">
      <c r="A234" s="826" t="s">
        <v>583</v>
      </c>
      <c r="B234" s="5" t="s">
        <v>1862</v>
      </c>
      <c r="C234" s="263" t="s">
        <v>503</v>
      </c>
      <c r="D234" s="264">
        <v>78</v>
      </c>
      <c r="E234" s="242"/>
      <c r="F234" s="1427" t="str">
        <f t="shared" si="33"/>
        <v/>
      </c>
    </row>
    <row r="235" spans="1:6" s="249" customFormat="1" outlineLevel="1">
      <c r="A235" s="827"/>
      <c r="B235" s="312"/>
      <c r="C235" s="308"/>
      <c r="D235" s="258"/>
      <c r="E235" s="1005"/>
      <c r="F235" s="1423"/>
    </row>
    <row r="236" spans="1:6" s="249" customFormat="1" outlineLevel="1">
      <c r="A236" s="828" t="s">
        <v>588</v>
      </c>
      <c r="B236" s="274" t="s">
        <v>1024</v>
      </c>
      <c r="C236" s="376"/>
      <c r="D236" s="255"/>
      <c r="E236" s="1004"/>
      <c r="F236" s="1422"/>
    </row>
    <row r="237" spans="1:6" s="249" customFormat="1" outlineLevel="1">
      <c r="A237" s="829"/>
      <c r="B237" s="278" t="s">
        <v>1023</v>
      </c>
      <c r="C237" s="310"/>
      <c r="D237" s="261"/>
      <c r="E237" s="1006"/>
      <c r="F237" s="1424"/>
    </row>
    <row r="238" spans="1:6" s="249" customFormat="1" outlineLevel="1">
      <c r="A238" s="819"/>
      <c r="B238" s="270"/>
      <c r="C238" s="308"/>
      <c r="D238" s="258"/>
      <c r="E238" s="1005"/>
      <c r="F238" s="1423"/>
    </row>
    <row r="239" spans="1:6" s="249" customFormat="1" outlineLevel="1">
      <c r="A239" s="828" t="s">
        <v>501</v>
      </c>
      <c r="B239" s="274" t="s">
        <v>1019</v>
      </c>
      <c r="C239" s="275"/>
      <c r="D239" s="255"/>
      <c r="E239" s="1004"/>
      <c r="F239" s="1422"/>
    </row>
    <row r="240" spans="1:6" s="249" customFormat="1" outlineLevel="1">
      <c r="A240" s="819"/>
      <c r="B240" s="270" t="s">
        <v>1022</v>
      </c>
      <c r="C240" s="308"/>
      <c r="D240" s="258"/>
      <c r="E240" s="1005"/>
      <c r="F240" s="1423"/>
    </row>
    <row r="241" spans="1:6" s="249" customFormat="1" ht="102" outlineLevel="1">
      <c r="A241" s="827"/>
      <c r="B241" s="270" t="s">
        <v>1237</v>
      </c>
      <c r="C241" s="308"/>
      <c r="D241" s="258"/>
      <c r="E241" s="1005"/>
      <c r="F241" s="1423"/>
    </row>
    <row r="242" spans="1:6" s="249" customFormat="1" outlineLevel="1">
      <c r="A242" s="829"/>
      <c r="B242" s="278" t="s">
        <v>1020</v>
      </c>
      <c r="C242" s="279"/>
      <c r="D242" s="261"/>
      <c r="E242" s="1006"/>
      <c r="F242" s="1436"/>
    </row>
    <row r="243" spans="1:6" s="42" customFormat="1" outlineLevel="1">
      <c r="A243" s="826" t="s">
        <v>102</v>
      </c>
      <c r="B243" s="5" t="s">
        <v>1238</v>
      </c>
      <c r="C243" s="263" t="s">
        <v>491</v>
      </c>
      <c r="D243" s="264">
        <v>6</v>
      </c>
      <c r="E243" s="242"/>
      <c r="F243" s="1427" t="str">
        <f t="shared" ref="F243" si="34">IF(N(E243),ROUND(E243*D243,2),"")</f>
        <v/>
      </c>
    </row>
    <row r="244" spans="1:6" s="42" customFormat="1" outlineLevel="1">
      <c r="A244" s="821"/>
      <c r="B244" s="6"/>
      <c r="C244" s="257"/>
      <c r="D244" s="258"/>
      <c r="E244" s="1005"/>
      <c r="F244" s="1423"/>
    </row>
    <row r="245" spans="1:6" s="42" customFormat="1" outlineLevel="1">
      <c r="A245" s="820" t="s">
        <v>494</v>
      </c>
      <c r="B245" s="253" t="s">
        <v>1026</v>
      </c>
      <c r="C245" s="254"/>
      <c r="D245" s="255"/>
      <c r="E245" s="1004"/>
      <c r="F245" s="1422"/>
    </row>
    <row r="246" spans="1:6" s="42" customFormat="1" outlineLevel="1">
      <c r="A246" s="821"/>
      <c r="B246" s="6" t="s">
        <v>1027</v>
      </c>
      <c r="C246" s="257"/>
      <c r="D246" s="258"/>
      <c r="E246" s="1005"/>
      <c r="F246" s="1423"/>
    </row>
    <row r="247" spans="1:6" s="42" customFormat="1" ht="51" outlineLevel="1">
      <c r="A247" s="821"/>
      <c r="B247" s="6" t="s">
        <v>1029</v>
      </c>
      <c r="C247" s="257"/>
      <c r="D247" s="258"/>
      <c r="E247" s="1005"/>
      <c r="F247" s="1423"/>
    </row>
    <row r="248" spans="1:6" s="42" customFormat="1" outlineLevel="1">
      <c r="A248" s="825"/>
      <c r="B248" s="26" t="s">
        <v>1030</v>
      </c>
      <c r="C248" s="260"/>
      <c r="D248" s="261"/>
      <c r="E248" s="1006"/>
      <c r="F248" s="1426"/>
    </row>
    <row r="249" spans="1:6" s="42" customFormat="1" outlineLevel="1">
      <c r="A249" s="826" t="s">
        <v>519</v>
      </c>
      <c r="B249" s="5" t="s">
        <v>2332</v>
      </c>
      <c r="C249" s="263" t="s">
        <v>491</v>
      </c>
      <c r="D249" s="264">
        <v>3</v>
      </c>
      <c r="E249" s="242"/>
      <c r="F249" s="1427" t="str">
        <f t="shared" ref="F249:F250" si="35">IF(N(E249),ROUND(E249*D249,2),"")</f>
        <v/>
      </c>
    </row>
    <row r="250" spans="1:6" s="42" customFormat="1" outlineLevel="1">
      <c r="A250" s="826" t="s">
        <v>586</v>
      </c>
      <c r="B250" s="5" t="s">
        <v>1239</v>
      </c>
      <c r="C250" s="263" t="s">
        <v>491</v>
      </c>
      <c r="D250" s="264">
        <v>3</v>
      </c>
      <c r="E250" s="242"/>
      <c r="F250" s="1427" t="str">
        <f t="shared" si="35"/>
        <v/>
      </c>
    </row>
    <row r="251" spans="1:6" s="42" customFormat="1" outlineLevel="1">
      <c r="A251" s="821"/>
      <c r="B251" s="6"/>
      <c r="C251" s="257"/>
      <c r="D251" s="258"/>
      <c r="E251" s="1005"/>
      <c r="F251" s="1423"/>
    </row>
    <row r="252" spans="1:6" s="42" customFormat="1" outlineLevel="1">
      <c r="A252" s="820" t="s">
        <v>897</v>
      </c>
      <c r="B252" s="253" t="s">
        <v>1863</v>
      </c>
      <c r="C252" s="254" t="s">
        <v>491</v>
      </c>
      <c r="D252" s="255">
        <v>3</v>
      </c>
      <c r="E252" s="239"/>
      <c r="F252" s="1422" t="str">
        <f t="shared" ref="F252" si="36">IF(N(E252),ROUND(E252*D252,2),"")</f>
        <v/>
      </c>
    </row>
    <row r="253" spans="1:6" s="42" customFormat="1" ht="78" outlineLevel="1">
      <c r="A253" s="821"/>
      <c r="B253" s="6" t="s">
        <v>1864</v>
      </c>
      <c r="C253" s="257"/>
      <c r="D253" s="258"/>
      <c r="E253" s="1005"/>
      <c r="F253" s="1423"/>
    </row>
    <row r="254" spans="1:6" s="42" customFormat="1" outlineLevel="1">
      <c r="A254" s="825"/>
      <c r="B254" s="26" t="s">
        <v>2143</v>
      </c>
      <c r="C254" s="260"/>
      <c r="D254" s="261"/>
      <c r="E254" s="1006"/>
      <c r="F254" s="1426"/>
    </row>
    <row r="255" spans="1:6" s="42" customFormat="1" outlineLevel="1">
      <c r="A255" s="821"/>
      <c r="B255" s="6"/>
      <c r="C255" s="257"/>
      <c r="D255" s="258"/>
      <c r="E255" s="1005"/>
      <c r="F255" s="1423"/>
    </row>
    <row r="256" spans="1:6" s="42" customFormat="1" outlineLevel="1">
      <c r="A256" s="820" t="s">
        <v>898</v>
      </c>
      <c r="B256" s="253" t="s">
        <v>1043</v>
      </c>
      <c r="C256" s="254" t="s">
        <v>491</v>
      </c>
      <c r="D256" s="255">
        <v>1</v>
      </c>
      <c r="E256" s="239"/>
      <c r="F256" s="1422" t="str">
        <f t="shared" ref="F256" si="37">IF(N(E256),ROUND(E256*D256,2),"")</f>
        <v/>
      </c>
    </row>
    <row r="257" spans="1:6" s="42" customFormat="1" ht="78" outlineLevel="1">
      <c r="A257" s="821"/>
      <c r="B257" s="6" t="s">
        <v>1865</v>
      </c>
      <c r="C257" s="257"/>
      <c r="D257" s="258"/>
      <c r="E257" s="1005"/>
      <c r="F257" s="1423"/>
    </row>
    <row r="258" spans="1:6" s="42" customFormat="1" outlineLevel="1">
      <c r="A258" s="825"/>
      <c r="B258" s="26" t="s">
        <v>1044</v>
      </c>
      <c r="C258" s="260"/>
      <c r="D258" s="261"/>
      <c r="E258" s="1006"/>
      <c r="F258" s="1426"/>
    </row>
    <row r="259" spans="1:6" s="42" customFormat="1" outlineLevel="1">
      <c r="A259" s="824"/>
      <c r="B259" s="5"/>
      <c r="C259" s="257"/>
      <c r="D259" s="258"/>
      <c r="E259" s="1005"/>
      <c r="F259" s="1416"/>
    </row>
    <row r="260" spans="1:6" s="42" customFormat="1" outlineLevel="1">
      <c r="A260" s="820" t="s">
        <v>899</v>
      </c>
      <c r="B260" s="253" t="s">
        <v>2219</v>
      </c>
      <c r="C260" s="254" t="s">
        <v>491</v>
      </c>
      <c r="D260" s="474">
        <v>1</v>
      </c>
      <c r="E260" s="944"/>
      <c r="F260" s="1422" t="str">
        <f t="shared" ref="F260" si="38">IF(N(E260),ROUND(E260*D260,2),"")</f>
        <v/>
      </c>
    </row>
    <row r="261" spans="1:6" s="42" customFormat="1" ht="143.25" customHeight="1" outlineLevel="1">
      <c r="A261" s="821"/>
      <c r="B261" s="6" t="s">
        <v>2220</v>
      </c>
      <c r="C261" s="257"/>
      <c r="D261" s="842"/>
      <c r="E261" s="1443"/>
      <c r="F261" s="1444"/>
    </row>
    <row r="262" spans="1:6" s="42" customFormat="1" outlineLevel="1">
      <c r="A262" s="825"/>
      <c r="B262" s="26" t="s">
        <v>2221</v>
      </c>
      <c r="C262" s="260"/>
      <c r="D262" s="945"/>
      <c r="E262" s="1445"/>
      <c r="F262" s="1446"/>
    </row>
    <row r="263" spans="1:6" s="42" customFormat="1" outlineLevel="1">
      <c r="A263" s="824"/>
      <c r="B263" s="5"/>
      <c r="C263" s="257"/>
      <c r="D263" s="842"/>
      <c r="E263" s="1443"/>
      <c r="F263" s="1447"/>
    </row>
    <row r="264" spans="1:6" s="42" customFormat="1" outlineLevel="1">
      <c r="A264" s="820" t="s">
        <v>909</v>
      </c>
      <c r="B264" s="253" t="s">
        <v>2222</v>
      </c>
      <c r="C264" s="254" t="s">
        <v>491</v>
      </c>
      <c r="D264" s="474">
        <v>1</v>
      </c>
      <c r="E264" s="944"/>
      <c r="F264" s="1448" t="str">
        <f t="shared" ref="F264" si="39">IF(N(E264),ROUND(E264*D264,2),"")</f>
        <v/>
      </c>
    </row>
    <row r="265" spans="1:6" s="42" customFormat="1" ht="143.25" customHeight="1" outlineLevel="1">
      <c r="A265" s="821"/>
      <c r="B265" s="6" t="s">
        <v>2223</v>
      </c>
      <c r="C265" s="257"/>
      <c r="D265" s="842"/>
      <c r="E265" s="1443"/>
      <c r="F265" s="1444"/>
    </row>
    <row r="266" spans="1:6" s="42" customFormat="1" outlineLevel="1">
      <c r="A266" s="825"/>
      <c r="B266" s="26" t="s">
        <v>2221</v>
      </c>
      <c r="C266" s="260"/>
      <c r="D266" s="945"/>
      <c r="E266" s="1445"/>
      <c r="F266" s="1446"/>
    </row>
    <row r="267" spans="1:6" s="42" customFormat="1" outlineLevel="1">
      <c r="A267" s="824"/>
      <c r="B267" s="5"/>
      <c r="C267" s="257"/>
      <c r="D267" s="842"/>
      <c r="E267" s="1443"/>
      <c r="F267" s="1447"/>
    </row>
    <row r="268" spans="1:6" s="42" customFormat="1" outlineLevel="1">
      <c r="A268" s="820" t="s">
        <v>916</v>
      </c>
      <c r="B268" s="253" t="s">
        <v>1866</v>
      </c>
      <c r="C268" s="254" t="s">
        <v>585</v>
      </c>
      <c r="D268" s="255">
        <v>90</v>
      </c>
      <c r="E268" s="239"/>
      <c r="F268" s="1422" t="str">
        <f t="shared" ref="F268" si="40">IF(N(E268),ROUND(E268*D268,2),"")</f>
        <v/>
      </c>
    </row>
    <row r="269" spans="1:6" s="42" customFormat="1" ht="51" outlineLevel="1">
      <c r="A269" s="821"/>
      <c r="B269" s="6" t="s">
        <v>1856</v>
      </c>
      <c r="C269" s="257"/>
      <c r="D269" s="258"/>
      <c r="E269" s="1005"/>
      <c r="F269" s="1423"/>
    </row>
    <row r="270" spans="1:6" s="42" customFormat="1" ht="14.25" outlineLevel="1">
      <c r="A270" s="825"/>
      <c r="B270" s="26" t="s">
        <v>1857</v>
      </c>
      <c r="C270" s="260"/>
      <c r="D270" s="261"/>
      <c r="E270" s="1006"/>
      <c r="F270" s="1426"/>
    </row>
    <row r="271" spans="1:6" s="42" customFormat="1" ht="13.5" thickBot="1">
      <c r="A271" s="824"/>
      <c r="B271" s="360"/>
      <c r="C271" s="315"/>
      <c r="D271" s="258"/>
      <c r="E271" s="1005"/>
      <c r="F271" s="1423"/>
    </row>
    <row r="272" spans="1:6" s="42" customFormat="1" ht="13.5" thickBot="1">
      <c r="A272" s="43"/>
      <c r="B272" s="193" t="s">
        <v>1061</v>
      </c>
      <c r="C272" s="112"/>
      <c r="D272" s="112"/>
      <c r="E272" s="1251"/>
      <c r="F272" s="1428">
        <f>SUM(F215:F270)</f>
        <v>0</v>
      </c>
    </row>
    <row r="273" spans="1:6" s="42" customFormat="1">
      <c r="A273" s="824"/>
      <c r="B273" s="6"/>
      <c r="C273" s="315"/>
      <c r="D273" s="258"/>
      <c r="E273" s="1449"/>
      <c r="F273" s="1450"/>
    </row>
    <row r="274" spans="1:6" s="46" customFormat="1">
      <c r="A274" s="104" t="s">
        <v>1167</v>
      </c>
      <c r="B274" s="105" t="s">
        <v>1268</v>
      </c>
      <c r="C274" s="106"/>
      <c r="D274" s="107"/>
      <c r="E274" s="1210"/>
      <c r="F274" s="1211"/>
    </row>
    <row r="275" spans="1:6" s="42" customFormat="1">
      <c r="A275" s="843"/>
      <c r="B275" s="360"/>
      <c r="C275" s="315"/>
      <c r="D275" s="258"/>
      <c r="E275" s="1402"/>
      <c r="F275" s="1450"/>
    </row>
    <row r="276" spans="1:6" s="42" customFormat="1" outlineLevel="1">
      <c r="A276" s="820" t="s">
        <v>490</v>
      </c>
      <c r="B276" s="253" t="s">
        <v>1073</v>
      </c>
      <c r="C276" s="417"/>
      <c r="D276" s="255"/>
      <c r="E276" s="1004"/>
      <c r="F276" s="1422"/>
    </row>
    <row r="277" spans="1:6" s="42" customFormat="1" ht="63.75" outlineLevel="1">
      <c r="A277" s="821"/>
      <c r="B277" s="6" t="s">
        <v>198</v>
      </c>
      <c r="C277" s="315"/>
      <c r="D277" s="258"/>
      <c r="E277" s="1005"/>
      <c r="F277" s="1423"/>
    </row>
    <row r="278" spans="1:6" s="42" customFormat="1" outlineLevel="1">
      <c r="A278" s="821"/>
      <c r="B278" s="6" t="s">
        <v>161</v>
      </c>
      <c r="C278" s="315"/>
      <c r="D278" s="258"/>
      <c r="E278" s="1005"/>
      <c r="F278" s="1423"/>
    </row>
    <row r="279" spans="1:6" s="42" customFormat="1" outlineLevel="1">
      <c r="A279" s="845" t="s">
        <v>487</v>
      </c>
      <c r="B279" s="846" t="s">
        <v>1867</v>
      </c>
      <c r="C279" s="445" t="s">
        <v>503</v>
      </c>
      <c r="D279" s="264">
        <v>45</v>
      </c>
      <c r="E279" s="242"/>
      <c r="F279" s="1425" t="str">
        <f t="shared" ref="F279:F281" si="41">IF(N(E279),ROUND(E279*D279,2),"")</f>
        <v/>
      </c>
    </row>
    <row r="280" spans="1:6" s="42" customFormat="1" outlineLevel="1">
      <c r="A280" s="845" t="s">
        <v>488</v>
      </c>
      <c r="B280" s="846" t="s">
        <v>1868</v>
      </c>
      <c r="C280" s="445" t="s">
        <v>503</v>
      </c>
      <c r="D280" s="264">
        <v>30</v>
      </c>
      <c r="E280" s="242"/>
      <c r="F280" s="1425" t="str">
        <f t="shared" si="41"/>
        <v/>
      </c>
    </row>
    <row r="281" spans="1:6" s="42" customFormat="1" outlineLevel="1">
      <c r="A281" s="845" t="s">
        <v>968</v>
      </c>
      <c r="B281" s="846" t="s">
        <v>2224</v>
      </c>
      <c r="C281" s="445" t="s">
        <v>503</v>
      </c>
      <c r="D281" s="264">
        <v>125</v>
      </c>
      <c r="E281" s="242"/>
      <c r="F281" s="1427" t="str">
        <f t="shared" si="41"/>
        <v/>
      </c>
    </row>
    <row r="282" spans="1:6" s="249" customFormat="1" outlineLevel="1">
      <c r="A282" s="827"/>
      <c r="B282" s="312"/>
      <c r="C282" s="308"/>
      <c r="D282" s="258"/>
      <c r="E282" s="1005"/>
      <c r="F282" s="1423"/>
    </row>
    <row r="283" spans="1:6" s="42" customFormat="1" outlineLevel="1">
      <c r="A283" s="820" t="s">
        <v>492</v>
      </c>
      <c r="B283" s="253" t="s">
        <v>2225</v>
      </c>
      <c r="C283" s="417"/>
      <c r="D283" s="255"/>
      <c r="E283" s="1004"/>
      <c r="F283" s="1422"/>
    </row>
    <row r="284" spans="1:6" s="42" customFormat="1" ht="25.5" outlineLevel="1">
      <c r="A284" s="821"/>
      <c r="B284" s="6" t="s">
        <v>2226</v>
      </c>
      <c r="C284" s="315"/>
      <c r="D284" s="258"/>
      <c r="E284" s="1005"/>
      <c r="F284" s="1423"/>
    </row>
    <row r="285" spans="1:6" s="42" customFormat="1" outlineLevel="1">
      <c r="A285" s="821"/>
      <c r="B285" s="6" t="s">
        <v>537</v>
      </c>
      <c r="C285" s="315"/>
      <c r="D285" s="258"/>
      <c r="E285" s="1005"/>
      <c r="F285" s="1423"/>
    </row>
    <row r="286" spans="1:6" s="42" customFormat="1" outlineLevel="1">
      <c r="A286" s="845" t="s">
        <v>483</v>
      </c>
      <c r="B286" s="846" t="s">
        <v>2227</v>
      </c>
      <c r="C286" s="445" t="s">
        <v>491</v>
      </c>
      <c r="D286" s="742">
        <v>1</v>
      </c>
      <c r="E286" s="242"/>
      <c r="F286" s="1425" t="str">
        <f t="shared" ref="F286:F288" si="42">IF(N(E286),ROUND(E286*D286,2),"")</f>
        <v/>
      </c>
    </row>
    <row r="287" spans="1:6" s="42" customFormat="1" outlineLevel="1">
      <c r="A287" s="845" t="s">
        <v>484</v>
      </c>
      <c r="B287" s="846" t="s">
        <v>2228</v>
      </c>
      <c r="C287" s="445" t="s">
        <v>491</v>
      </c>
      <c r="D287" s="742">
        <v>1</v>
      </c>
      <c r="E287" s="242"/>
      <c r="F287" s="1425" t="str">
        <f t="shared" si="42"/>
        <v/>
      </c>
    </row>
    <row r="288" spans="1:6" s="42" customFormat="1" outlineLevel="1">
      <c r="A288" s="845" t="s">
        <v>575</v>
      </c>
      <c r="B288" s="846" t="s">
        <v>2229</v>
      </c>
      <c r="C288" s="445" t="s">
        <v>491</v>
      </c>
      <c r="D288" s="742">
        <v>2</v>
      </c>
      <c r="E288" s="242"/>
      <c r="F288" s="1427" t="str">
        <f t="shared" si="42"/>
        <v/>
      </c>
    </row>
    <row r="289" spans="1:6" s="249" customFormat="1" outlineLevel="1">
      <c r="A289" s="827"/>
      <c r="B289" s="312"/>
      <c r="C289" s="308"/>
      <c r="D289" s="258"/>
      <c r="E289" s="1005"/>
      <c r="F289" s="1423"/>
    </row>
    <row r="290" spans="1:6" s="42" customFormat="1" outlineLevel="1">
      <c r="A290" s="820" t="s">
        <v>493</v>
      </c>
      <c r="B290" s="253" t="s">
        <v>1270</v>
      </c>
      <c r="C290" s="254" t="s">
        <v>585</v>
      </c>
      <c r="D290" s="255">
        <v>200</v>
      </c>
      <c r="E290" s="239"/>
      <c r="F290" s="1422" t="str">
        <f t="shared" ref="F290" si="43">IF(N(E290),ROUND(E290*D290,2),"")</f>
        <v/>
      </c>
    </row>
    <row r="291" spans="1:6" s="42" customFormat="1" ht="178.5" outlineLevel="1">
      <c r="A291" s="821"/>
      <c r="B291" s="847" t="s">
        <v>1272</v>
      </c>
      <c r="C291" s="315"/>
      <c r="D291" s="258"/>
      <c r="E291" s="1005"/>
      <c r="F291" s="1423"/>
    </row>
    <row r="292" spans="1:6" s="42" customFormat="1" outlineLevel="1">
      <c r="A292" s="822"/>
      <c r="B292" s="848" t="s">
        <v>1271</v>
      </c>
      <c r="C292" s="416"/>
      <c r="D292" s="261"/>
      <c r="E292" s="1006"/>
      <c r="F292" s="1424"/>
    </row>
    <row r="293" spans="1:6" s="249" customFormat="1" outlineLevel="1">
      <c r="A293" s="827"/>
      <c r="B293" s="312"/>
      <c r="C293" s="308"/>
      <c r="D293" s="258"/>
      <c r="E293" s="1005"/>
      <c r="F293" s="1423"/>
    </row>
    <row r="294" spans="1:6" s="42" customFormat="1" outlineLevel="1">
      <c r="A294" s="820" t="s">
        <v>901</v>
      </c>
      <c r="B294" s="942" t="s">
        <v>1273</v>
      </c>
      <c r="C294" s="254" t="s">
        <v>585</v>
      </c>
      <c r="D294" s="255">
        <v>200</v>
      </c>
      <c r="E294" s="239"/>
      <c r="F294" s="1422" t="str">
        <f t="shared" ref="F294" si="44">IF(N(E294),ROUND(E294*D294,2),"")</f>
        <v/>
      </c>
    </row>
    <row r="295" spans="1:6" s="42" customFormat="1" ht="153" outlineLevel="1">
      <c r="A295" s="821"/>
      <c r="B295" s="847" t="s">
        <v>2251</v>
      </c>
      <c r="C295" s="315"/>
      <c r="D295" s="258"/>
      <c r="E295" s="1005"/>
      <c r="F295" s="1423"/>
    </row>
    <row r="296" spans="1:6" s="42" customFormat="1" outlineLevel="1">
      <c r="A296" s="822"/>
      <c r="B296" s="848" t="s">
        <v>1271</v>
      </c>
      <c r="C296" s="416"/>
      <c r="D296" s="261"/>
      <c r="E296" s="1006"/>
      <c r="F296" s="1424"/>
    </row>
    <row r="297" spans="1:6" s="42" customFormat="1" ht="13.5" thickBot="1">
      <c r="A297" s="821"/>
      <c r="B297" s="6"/>
      <c r="C297" s="257"/>
      <c r="D297" s="258"/>
      <c r="E297" s="1005"/>
      <c r="F297" s="1416"/>
    </row>
    <row r="298" spans="1:6" s="42" customFormat="1" ht="13.5" thickBot="1">
      <c r="A298" s="43"/>
      <c r="B298" s="193" t="s">
        <v>1274</v>
      </c>
      <c r="C298" s="112"/>
      <c r="D298" s="112"/>
      <c r="E298" s="1251"/>
      <c r="F298" s="1428">
        <f>SUM(F279:F296)</f>
        <v>0</v>
      </c>
    </row>
    <row r="299" spans="1:6" s="809" customFormat="1" ht="13.5" thickBot="1">
      <c r="A299" s="830"/>
      <c r="B299" s="831"/>
      <c r="C299" s="832"/>
      <c r="D299" s="833"/>
      <c r="E299" s="1431"/>
      <c r="F299" s="1432"/>
    </row>
    <row r="300" spans="1:6" s="42" customFormat="1" ht="26.25" thickBot="1">
      <c r="A300" s="834"/>
      <c r="B300" s="1146" t="s">
        <v>547</v>
      </c>
      <c r="C300" s="978"/>
      <c r="D300" s="979"/>
      <c r="E300" s="1451"/>
      <c r="F300" s="1434">
        <f>F298+F272</f>
        <v>0</v>
      </c>
    </row>
    <row r="301" spans="1:6" s="42" customFormat="1" ht="13.5" thickBot="1">
      <c r="A301" s="1150"/>
      <c r="B301" s="1149"/>
      <c r="C301" s="1148"/>
      <c r="D301" s="1147"/>
      <c r="E301" s="1452"/>
      <c r="F301" s="1450"/>
    </row>
    <row r="302" spans="1:6" s="46" customFormat="1" ht="26.25" thickBot="1">
      <c r="A302" s="844" t="s">
        <v>1168</v>
      </c>
      <c r="B302" s="1146" t="s">
        <v>35</v>
      </c>
      <c r="C302" s="978"/>
      <c r="D302" s="979"/>
      <c r="E302" s="1451"/>
      <c r="F302" s="1453"/>
    </row>
    <row r="303" spans="1:6" s="42" customFormat="1">
      <c r="A303" s="824"/>
      <c r="B303" s="6"/>
      <c r="C303" s="315"/>
      <c r="D303" s="258"/>
      <c r="E303" s="1005"/>
      <c r="F303" s="1423"/>
    </row>
    <row r="304" spans="1:6" s="46" customFormat="1">
      <c r="A304" s="104" t="s">
        <v>1169</v>
      </c>
      <c r="B304" s="105" t="s">
        <v>201</v>
      </c>
      <c r="C304" s="106"/>
      <c r="D304" s="107"/>
      <c r="E304" s="1210"/>
      <c r="F304" s="1420"/>
    </row>
    <row r="305" spans="1:6" s="42" customFormat="1">
      <c r="A305" s="843"/>
      <c r="B305" s="360"/>
      <c r="C305" s="315"/>
      <c r="D305" s="258"/>
      <c r="E305" s="1005"/>
      <c r="F305" s="1423"/>
    </row>
    <row r="306" spans="1:6" s="42" customFormat="1" outlineLevel="1">
      <c r="A306" s="820" t="s">
        <v>490</v>
      </c>
      <c r="B306" s="253" t="s">
        <v>878</v>
      </c>
      <c r="C306" s="417"/>
      <c r="D306" s="255"/>
      <c r="E306" s="1004"/>
      <c r="F306" s="1422"/>
    </row>
    <row r="307" spans="1:6" s="42" customFormat="1" ht="153" outlineLevel="1">
      <c r="A307" s="821"/>
      <c r="B307" s="6" t="s">
        <v>2252</v>
      </c>
      <c r="C307" s="315"/>
      <c r="D307" s="258"/>
      <c r="E307" s="1005"/>
      <c r="F307" s="1423"/>
    </row>
    <row r="308" spans="1:6" s="42" customFormat="1" ht="25.5" outlineLevel="1">
      <c r="A308" s="822"/>
      <c r="B308" s="26" t="s">
        <v>880</v>
      </c>
      <c r="C308" s="416"/>
      <c r="D308" s="261"/>
      <c r="E308" s="1006"/>
      <c r="F308" s="1424"/>
    </row>
    <row r="309" spans="1:6" s="42" customFormat="1" ht="25.5" outlineLevel="1">
      <c r="A309" s="845" t="s">
        <v>487</v>
      </c>
      <c r="B309" s="846" t="s">
        <v>879</v>
      </c>
      <c r="C309" s="445" t="s">
        <v>503</v>
      </c>
      <c r="D309" s="264">
        <v>41</v>
      </c>
      <c r="E309" s="242"/>
      <c r="F309" s="1427" t="str">
        <f t="shared" ref="F309:F311" si="45">IF(N(E309),ROUND(E309*D309,2),"")</f>
        <v/>
      </c>
    </row>
    <row r="310" spans="1:6" s="42" customFormat="1" ht="25.5" outlineLevel="1">
      <c r="A310" s="845" t="s">
        <v>488</v>
      </c>
      <c r="B310" s="846" t="s">
        <v>881</v>
      </c>
      <c r="C310" s="445" t="s">
        <v>503</v>
      </c>
      <c r="D310" s="264">
        <v>43</v>
      </c>
      <c r="E310" s="242"/>
      <c r="F310" s="1427" t="str">
        <f t="shared" si="45"/>
        <v/>
      </c>
    </row>
    <row r="311" spans="1:6" s="42" customFormat="1" ht="25.5" outlineLevel="1">
      <c r="A311" s="845" t="s">
        <v>968</v>
      </c>
      <c r="B311" s="846" t="s">
        <v>1713</v>
      </c>
      <c r="C311" s="445" t="s">
        <v>503</v>
      </c>
      <c r="D311" s="264">
        <v>83</v>
      </c>
      <c r="E311" s="242"/>
      <c r="F311" s="1427" t="str">
        <f t="shared" si="45"/>
        <v/>
      </c>
    </row>
    <row r="312" spans="1:6" s="249" customFormat="1" outlineLevel="1">
      <c r="A312" s="827"/>
      <c r="B312" s="312"/>
      <c r="C312" s="308"/>
      <c r="D312" s="258"/>
      <c r="E312" s="1005"/>
      <c r="F312" s="1423"/>
    </row>
    <row r="313" spans="1:6" s="42" customFormat="1" ht="25.5" outlineLevel="1">
      <c r="A313" s="820" t="s">
        <v>492</v>
      </c>
      <c r="B313" s="253" t="s">
        <v>2253</v>
      </c>
      <c r="C313" s="254"/>
      <c r="D313" s="255"/>
      <c r="E313" s="1004"/>
      <c r="F313" s="1422"/>
    </row>
    <row r="314" spans="1:6" s="42" customFormat="1" ht="51" outlineLevel="1">
      <c r="A314" s="821"/>
      <c r="B314" s="847" t="s">
        <v>2254</v>
      </c>
      <c r="C314" s="315"/>
      <c r="D314" s="258"/>
      <c r="E314" s="1005"/>
      <c r="F314" s="1423"/>
    </row>
    <row r="315" spans="1:6" s="42" customFormat="1" ht="25.5" outlineLevel="1">
      <c r="A315" s="822"/>
      <c r="B315" s="6" t="s">
        <v>880</v>
      </c>
      <c r="C315" s="416"/>
      <c r="D315" s="261"/>
      <c r="E315" s="1006"/>
      <c r="F315" s="1424"/>
    </row>
    <row r="316" spans="1:6" s="42" customFormat="1" outlineLevel="1">
      <c r="A316" s="845" t="s">
        <v>483</v>
      </c>
      <c r="B316" s="943" t="s">
        <v>2255</v>
      </c>
      <c r="C316" s="445" t="s">
        <v>503</v>
      </c>
      <c r="D316" s="264">
        <v>76</v>
      </c>
      <c r="E316" s="242"/>
      <c r="F316" s="1427" t="str">
        <f t="shared" ref="F316" si="46">IF(N(E316),ROUND(E316*D316,2),"")</f>
        <v/>
      </c>
    </row>
    <row r="317" spans="1:6" s="249" customFormat="1" outlineLevel="1">
      <c r="A317" s="827"/>
      <c r="B317" s="312"/>
      <c r="C317" s="308"/>
      <c r="D317" s="258"/>
      <c r="E317" s="1005"/>
      <c r="F317" s="1423"/>
    </row>
    <row r="318" spans="1:6" s="42" customFormat="1" outlineLevel="1">
      <c r="A318" s="820" t="s">
        <v>493</v>
      </c>
      <c r="B318" s="253" t="s">
        <v>2337</v>
      </c>
      <c r="C318" s="417"/>
      <c r="D318" s="255"/>
      <c r="E318" s="1004"/>
      <c r="F318" s="1422"/>
    </row>
    <row r="319" spans="1:6" s="810" customFormat="1" ht="25.5" outlineLevel="1">
      <c r="A319" s="821"/>
      <c r="B319" s="6" t="s">
        <v>2338</v>
      </c>
      <c r="C319" s="315"/>
      <c r="D319" s="258"/>
      <c r="E319" s="1005"/>
      <c r="F319" s="1423"/>
    </row>
    <row r="320" spans="1:6" s="42" customFormat="1" outlineLevel="1">
      <c r="A320" s="821"/>
      <c r="B320" s="6" t="s">
        <v>883</v>
      </c>
      <c r="C320" s="315"/>
      <c r="D320" s="258"/>
      <c r="E320" s="1005"/>
      <c r="F320" s="1423"/>
    </row>
    <row r="321" spans="1:6" s="42" customFormat="1" outlineLevel="1">
      <c r="A321" s="845" t="s">
        <v>498</v>
      </c>
      <c r="B321" s="846" t="s">
        <v>2340</v>
      </c>
      <c r="C321" s="445" t="s">
        <v>491</v>
      </c>
      <c r="D321" s="264">
        <v>5</v>
      </c>
      <c r="E321" s="242"/>
      <c r="F321" s="1427" t="str">
        <f t="shared" ref="F321:F322" si="47">IF(N(E321),ROUND(E321*D321,2),"")</f>
        <v/>
      </c>
    </row>
    <row r="322" spans="1:6" s="42" customFormat="1" outlineLevel="1">
      <c r="A322" s="845" t="s">
        <v>499</v>
      </c>
      <c r="B322" s="846" t="s">
        <v>2341</v>
      </c>
      <c r="C322" s="445" t="s">
        <v>491</v>
      </c>
      <c r="D322" s="264">
        <v>2</v>
      </c>
      <c r="E322" s="242"/>
      <c r="F322" s="1427" t="str">
        <f t="shared" si="47"/>
        <v/>
      </c>
    </row>
    <row r="323" spans="1:6" s="249" customFormat="1" outlineLevel="1">
      <c r="A323" s="827"/>
      <c r="B323" s="312"/>
      <c r="C323" s="308"/>
      <c r="D323" s="258"/>
      <c r="E323" s="1005"/>
      <c r="F323" s="1423"/>
    </row>
    <row r="324" spans="1:6" s="42" customFormat="1" outlineLevel="1">
      <c r="A324" s="820" t="s">
        <v>901</v>
      </c>
      <c r="B324" s="253" t="s">
        <v>2339</v>
      </c>
      <c r="C324" s="417"/>
      <c r="D324" s="255"/>
      <c r="E324" s="1004"/>
      <c r="F324" s="1422"/>
    </row>
    <row r="325" spans="1:6" s="810" customFormat="1" ht="25.5" outlineLevel="1">
      <c r="A325" s="821"/>
      <c r="B325" s="6" t="s">
        <v>882</v>
      </c>
      <c r="C325" s="315"/>
      <c r="D325" s="258"/>
      <c r="E325" s="1005"/>
      <c r="F325" s="1423"/>
    </row>
    <row r="326" spans="1:6" s="42" customFormat="1" outlineLevel="1">
      <c r="A326" s="821"/>
      <c r="B326" s="6" t="s">
        <v>883</v>
      </c>
      <c r="C326" s="315"/>
      <c r="D326" s="258"/>
      <c r="E326" s="1005"/>
      <c r="F326" s="1423"/>
    </row>
    <row r="327" spans="1:6" s="42" customFormat="1" outlineLevel="1">
      <c r="A327" s="845" t="s">
        <v>500</v>
      </c>
      <c r="B327" s="846" t="s">
        <v>2256</v>
      </c>
      <c r="C327" s="445" t="s">
        <v>491</v>
      </c>
      <c r="D327" s="264">
        <v>4</v>
      </c>
      <c r="E327" s="242"/>
      <c r="F327" s="1427" t="str">
        <f t="shared" ref="F327:F328" si="48">IF(N(E327),ROUND(E327*D327,2),"")</f>
        <v/>
      </c>
    </row>
    <row r="328" spans="1:6" s="42" customFormat="1" outlineLevel="1">
      <c r="A328" s="845" t="s">
        <v>583</v>
      </c>
      <c r="B328" s="846" t="s">
        <v>2257</v>
      </c>
      <c r="C328" s="445" t="s">
        <v>491</v>
      </c>
      <c r="D328" s="264">
        <v>8</v>
      </c>
      <c r="E328" s="242"/>
      <c r="F328" s="1427" t="str">
        <f t="shared" si="48"/>
        <v/>
      </c>
    </row>
    <row r="329" spans="1:6" s="249" customFormat="1" outlineLevel="1">
      <c r="A329" s="827"/>
      <c r="B329" s="312"/>
      <c r="C329" s="308"/>
      <c r="D329" s="258"/>
      <c r="E329" s="1005"/>
      <c r="F329" s="1423"/>
    </row>
    <row r="330" spans="1:6" s="42" customFormat="1" outlineLevel="1">
      <c r="A330" s="820" t="s">
        <v>588</v>
      </c>
      <c r="B330" s="253" t="s">
        <v>2258</v>
      </c>
      <c r="C330" s="254" t="s">
        <v>491</v>
      </c>
      <c r="D330" s="255">
        <v>2</v>
      </c>
      <c r="E330" s="239"/>
      <c r="F330" s="1422" t="str">
        <f t="shared" ref="F330" si="49">IF(N(E330),ROUND(E330*D330,2),"")</f>
        <v/>
      </c>
    </row>
    <row r="331" spans="1:6" s="42" customFormat="1" ht="76.5" outlineLevel="1">
      <c r="A331" s="821"/>
      <c r="B331" s="6" t="s">
        <v>886</v>
      </c>
      <c r="C331" s="315"/>
      <c r="D331" s="258"/>
      <c r="E331" s="1005"/>
      <c r="F331" s="1423"/>
    </row>
    <row r="332" spans="1:6" s="42" customFormat="1" outlineLevel="1">
      <c r="A332" s="822"/>
      <c r="B332" s="26" t="s">
        <v>1025</v>
      </c>
      <c r="C332" s="416"/>
      <c r="D332" s="261"/>
      <c r="E332" s="1006"/>
      <c r="F332" s="1424"/>
    </row>
    <row r="333" spans="1:6" s="249" customFormat="1" outlineLevel="1">
      <c r="A333" s="827"/>
      <c r="B333" s="312"/>
      <c r="C333" s="308"/>
      <c r="D333" s="258"/>
      <c r="E333" s="1005"/>
      <c r="F333" s="1423"/>
    </row>
    <row r="334" spans="1:6" s="42" customFormat="1" outlineLevel="1">
      <c r="A334" s="820" t="s">
        <v>494</v>
      </c>
      <c r="B334" s="253" t="s">
        <v>2259</v>
      </c>
      <c r="C334" s="254" t="s">
        <v>491</v>
      </c>
      <c r="D334" s="255">
        <v>1</v>
      </c>
      <c r="E334" s="239"/>
      <c r="F334" s="1422" t="str">
        <f t="shared" ref="F334" si="50">IF(N(E334),ROUND(E334*D334,2),"")</f>
        <v/>
      </c>
    </row>
    <row r="335" spans="1:6" s="42" customFormat="1" ht="51" outlineLevel="1">
      <c r="A335" s="821"/>
      <c r="B335" s="6" t="s">
        <v>2260</v>
      </c>
      <c r="C335" s="315"/>
      <c r="D335" s="258"/>
      <c r="E335" s="1005"/>
      <c r="F335" s="1423"/>
    </row>
    <row r="336" spans="1:6" s="42" customFormat="1" outlineLevel="1">
      <c r="A336" s="822"/>
      <c r="B336" s="26" t="s">
        <v>1025</v>
      </c>
      <c r="C336" s="416"/>
      <c r="D336" s="261"/>
      <c r="E336" s="1006"/>
      <c r="F336" s="1424"/>
    </row>
    <row r="337" spans="1:6" s="249" customFormat="1" outlineLevel="1">
      <c r="A337" s="827"/>
      <c r="B337" s="312"/>
      <c r="C337" s="308"/>
      <c r="D337" s="258"/>
      <c r="E337" s="1005"/>
      <c r="F337" s="1423"/>
    </row>
    <row r="338" spans="1:6" s="42" customFormat="1" outlineLevel="1">
      <c r="A338" s="820" t="s">
        <v>897</v>
      </c>
      <c r="B338" s="253" t="s">
        <v>887</v>
      </c>
      <c r="C338" s="417"/>
      <c r="D338" s="255"/>
      <c r="E338" s="1004"/>
      <c r="F338" s="1422"/>
    </row>
    <row r="339" spans="1:6" s="42" customFormat="1" ht="76.5" outlineLevel="1">
      <c r="A339" s="821"/>
      <c r="B339" s="6" t="s">
        <v>533</v>
      </c>
      <c r="C339" s="315"/>
      <c r="D339" s="258"/>
      <c r="E339" s="1005"/>
      <c r="F339" s="1423"/>
    </row>
    <row r="340" spans="1:6" s="42" customFormat="1" ht="25.5" outlineLevel="1">
      <c r="A340" s="821"/>
      <c r="B340" s="6" t="s">
        <v>880</v>
      </c>
      <c r="C340" s="315"/>
      <c r="D340" s="258"/>
      <c r="E340" s="1005"/>
      <c r="F340" s="1423"/>
    </row>
    <row r="341" spans="1:6" s="42" customFormat="1" outlineLevel="1">
      <c r="A341" s="845" t="s">
        <v>520</v>
      </c>
      <c r="B341" s="846" t="s">
        <v>888</v>
      </c>
      <c r="C341" s="445" t="s">
        <v>503</v>
      </c>
      <c r="D341" s="264">
        <v>43</v>
      </c>
      <c r="E341" s="242"/>
      <c r="F341" s="1427" t="str">
        <f t="shared" ref="F341:F344" si="51">IF(N(E341),ROUND(E341*D341,2),"")</f>
        <v/>
      </c>
    </row>
    <row r="342" spans="1:6" s="42" customFormat="1" outlineLevel="1">
      <c r="A342" s="845" t="s">
        <v>1021</v>
      </c>
      <c r="B342" s="846" t="s">
        <v>2261</v>
      </c>
      <c r="C342" s="445" t="s">
        <v>503</v>
      </c>
      <c r="D342" s="264">
        <v>39</v>
      </c>
      <c r="E342" s="242"/>
      <c r="F342" s="1427" t="str">
        <f t="shared" si="51"/>
        <v/>
      </c>
    </row>
    <row r="343" spans="1:6" s="42" customFormat="1" outlineLevel="1">
      <c r="A343" s="845" t="s">
        <v>1070</v>
      </c>
      <c r="B343" s="846" t="s">
        <v>2262</v>
      </c>
      <c r="C343" s="445" t="s">
        <v>503</v>
      </c>
      <c r="D343" s="264">
        <v>48</v>
      </c>
      <c r="E343" s="242"/>
      <c r="F343" s="1427" t="str">
        <f t="shared" si="51"/>
        <v/>
      </c>
    </row>
    <row r="344" spans="1:6" s="42" customFormat="1" outlineLevel="1">
      <c r="A344" s="845" t="s">
        <v>176</v>
      </c>
      <c r="B344" s="846" t="s">
        <v>2263</v>
      </c>
      <c r="C344" s="445" t="s">
        <v>503</v>
      </c>
      <c r="D344" s="264">
        <v>25</v>
      </c>
      <c r="E344" s="242"/>
      <c r="F344" s="1427" t="str">
        <f t="shared" si="51"/>
        <v/>
      </c>
    </row>
    <row r="345" spans="1:6" s="249" customFormat="1" outlineLevel="1">
      <c r="A345" s="850"/>
      <c r="B345" s="851"/>
      <c r="C345" s="852"/>
      <c r="D345" s="264"/>
      <c r="E345" s="1184"/>
      <c r="F345" s="1425"/>
    </row>
    <row r="346" spans="1:6" s="42" customFormat="1" outlineLevel="1">
      <c r="A346" s="820" t="s">
        <v>898</v>
      </c>
      <c r="B346" s="253" t="s">
        <v>889</v>
      </c>
      <c r="C346" s="254" t="s">
        <v>491</v>
      </c>
      <c r="D346" s="255">
        <v>1</v>
      </c>
      <c r="E346" s="239"/>
      <c r="F346" s="1422" t="str">
        <f t="shared" ref="F346" si="52">IF(N(E346),ROUND(E346*D346,2),"")</f>
        <v/>
      </c>
    </row>
    <row r="347" spans="1:6" s="42" customFormat="1" ht="25.5" outlineLevel="1">
      <c r="A347" s="821"/>
      <c r="B347" s="6" t="s">
        <v>891</v>
      </c>
      <c r="C347" s="315"/>
      <c r="D347" s="258"/>
      <c r="E347" s="1005"/>
      <c r="F347" s="1423"/>
    </row>
    <row r="348" spans="1:6" s="42" customFormat="1" outlineLevel="1">
      <c r="A348" s="822"/>
      <c r="B348" s="26" t="s">
        <v>890</v>
      </c>
      <c r="C348" s="416"/>
      <c r="D348" s="261"/>
      <c r="E348" s="1006"/>
      <c r="F348" s="1424"/>
    </row>
    <row r="349" spans="1:6" s="249" customFormat="1" outlineLevel="1">
      <c r="A349" s="827"/>
      <c r="B349" s="312"/>
      <c r="C349" s="308"/>
      <c r="D349" s="258"/>
      <c r="E349" s="1005"/>
      <c r="F349" s="1423"/>
    </row>
    <row r="350" spans="1:6" s="42" customFormat="1" outlineLevel="1">
      <c r="A350" s="820" t="s">
        <v>899</v>
      </c>
      <c r="B350" s="253" t="s">
        <v>531</v>
      </c>
      <c r="C350" s="254" t="s">
        <v>159</v>
      </c>
      <c r="D350" s="255">
        <v>2</v>
      </c>
      <c r="E350" s="239"/>
      <c r="F350" s="1422" t="str">
        <f t="shared" ref="F350" si="53">IF(N(E350),ROUND(E350*D350,2),"")</f>
        <v/>
      </c>
    </row>
    <row r="351" spans="1:6" s="42" customFormat="1" ht="63.75" outlineLevel="1">
      <c r="A351" s="821"/>
      <c r="B351" s="847" t="s">
        <v>2264</v>
      </c>
      <c r="C351" s="315"/>
      <c r="D351" s="258"/>
      <c r="E351" s="1005"/>
      <c r="F351" s="1423"/>
    </row>
    <row r="352" spans="1:6" s="42" customFormat="1" outlineLevel="1">
      <c r="A352" s="822"/>
      <c r="B352" s="848" t="s">
        <v>532</v>
      </c>
      <c r="C352" s="416"/>
      <c r="D352" s="261"/>
      <c r="E352" s="1006"/>
      <c r="F352" s="1424"/>
    </row>
    <row r="353" spans="1:6" s="249" customFormat="1" outlineLevel="1">
      <c r="A353" s="827"/>
      <c r="B353" s="312"/>
      <c r="C353" s="742"/>
      <c r="D353" s="258"/>
      <c r="E353" s="1005"/>
      <c r="F353" s="1423"/>
    </row>
    <row r="354" spans="1:6" s="42" customFormat="1" outlineLevel="1">
      <c r="A354" s="820" t="s">
        <v>909</v>
      </c>
      <c r="B354" s="253" t="s">
        <v>2265</v>
      </c>
      <c r="C354" s="254" t="s">
        <v>159</v>
      </c>
      <c r="D354" s="255">
        <v>1</v>
      </c>
      <c r="E354" s="239"/>
      <c r="F354" s="1422" t="str">
        <f t="shared" ref="F354" si="54">IF(N(E354),ROUND(E354*D354,2),"")</f>
        <v/>
      </c>
    </row>
    <row r="355" spans="1:6" s="42" customFormat="1" ht="76.5" outlineLevel="1">
      <c r="A355" s="821"/>
      <c r="B355" s="3" t="s">
        <v>2266</v>
      </c>
      <c r="C355" s="315"/>
      <c r="D355" s="258"/>
      <c r="E355" s="1005"/>
      <c r="F355" s="1423"/>
    </row>
    <row r="356" spans="1:6" s="42" customFormat="1" outlineLevel="1">
      <c r="A356" s="822"/>
      <c r="B356" s="848" t="s">
        <v>1632</v>
      </c>
      <c r="C356" s="416"/>
      <c r="D356" s="261"/>
      <c r="E356" s="1006"/>
      <c r="F356" s="1424"/>
    </row>
    <row r="357" spans="1:6" s="249" customFormat="1" outlineLevel="1">
      <c r="A357" s="827"/>
      <c r="B357" s="312"/>
      <c r="C357" s="742"/>
      <c r="D357" s="258"/>
      <c r="E357" s="1005"/>
      <c r="F357" s="1423"/>
    </row>
    <row r="358" spans="1:6" s="42" customFormat="1" outlineLevel="1">
      <c r="A358" s="820" t="s">
        <v>916</v>
      </c>
      <c r="B358" s="253" t="s">
        <v>2267</v>
      </c>
      <c r="C358" s="254" t="s">
        <v>159</v>
      </c>
      <c r="D358" s="255">
        <v>1</v>
      </c>
      <c r="E358" s="239"/>
      <c r="F358" s="1422" t="str">
        <f t="shared" ref="F358" si="55">IF(N(E358),ROUND(E358*D358,2),"")</f>
        <v/>
      </c>
    </row>
    <row r="359" spans="1:6" s="42" customFormat="1" ht="76.5" outlineLevel="1">
      <c r="A359" s="821"/>
      <c r="B359" s="3" t="s">
        <v>2268</v>
      </c>
      <c r="C359" s="315"/>
      <c r="D359" s="258"/>
      <c r="E359" s="1005"/>
      <c r="F359" s="1423"/>
    </row>
    <row r="360" spans="1:6" s="42" customFormat="1" outlineLevel="1">
      <c r="A360" s="822"/>
      <c r="B360" s="848" t="s">
        <v>1632</v>
      </c>
      <c r="C360" s="416"/>
      <c r="D360" s="261"/>
      <c r="E360" s="1006"/>
      <c r="F360" s="1424"/>
    </row>
    <row r="361" spans="1:6" s="249" customFormat="1" outlineLevel="1">
      <c r="A361" s="827"/>
      <c r="B361" s="312"/>
      <c r="C361" s="742"/>
      <c r="D361" s="258"/>
      <c r="E361" s="1005"/>
      <c r="F361" s="1423"/>
    </row>
    <row r="362" spans="1:6" s="42" customFormat="1" outlineLevel="1">
      <c r="A362" s="820" t="s">
        <v>987</v>
      </c>
      <c r="B362" s="253" t="s">
        <v>2269</v>
      </c>
      <c r="C362" s="849"/>
      <c r="D362" s="255"/>
      <c r="E362" s="1004"/>
      <c r="F362" s="1422"/>
    </row>
    <row r="363" spans="1:6" s="42" customFormat="1" ht="25.5" outlineLevel="1">
      <c r="A363" s="821"/>
      <c r="B363" s="847" t="s">
        <v>534</v>
      </c>
      <c r="C363" s="315"/>
      <c r="D363" s="258"/>
      <c r="E363" s="1005"/>
      <c r="F363" s="1423"/>
    </row>
    <row r="364" spans="1:6" s="42" customFormat="1" outlineLevel="1">
      <c r="A364" s="822"/>
      <c r="B364" s="848" t="s">
        <v>161</v>
      </c>
      <c r="C364" s="416"/>
      <c r="D364" s="261"/>
      <c r="E364" s="1006"/>
      <c r="F364" s="1424"/>
    </row>
    <row r="365" spans="1:6" s="42" customFormat="1" outlineLevel="1">
      <c r="A365" s="826" t="s">
        <v>1001</v>
      </c>
      <c r="B365" s="846" t="s">
        <v>2270</v>
      </c>
      <c r="C365" s="445" t="s">
        <v>503</v>
      </c>
      <c r="D365" s="264">
        <v>23</v>
      </c>
      <c r="E365" s="242"/>
      <c r="F365" s="1425" t="str">
        <f t="shared" ref="F365" si="56">IF(N(E365),ROUND(E365*D365,2),"")</f>
        <v/>
      </c>
    </row>
    <row r="366" spans="1:6" s="249" customFormat="1" outlineLevel="1">
      <c r="A366" s="827"/>
      <c r="B366" s="312"/>
      <c r="C366" s="308"/>
      <c r="D366" s="258"/>
      <c r="E366" s="1005"/>
      <c r="F366" s="1423"/>
    </row>
    <row r="367" spans="1:6" s="42" customFormat="1" outlineLevel="1">
      <c r="A367" s="820" t="s">
        <v>990</v>
      </c>
      <c r="B367" s="253" t="s">
        <v>2271</v>
      </c>
      <c r="C367" s="254"/>
      <c r="D367" s="255"/>
      <c r="E367" s="1004"/>
      <c r="F367" s="1422"/>
    </row>
    <row r="368" spans="1:6" s="42" customFormat="1" ht="38.25" outlineLevel="1">
      <c r="A368" s="821"/>
      <c r="B368" s="847" t="s">
        <v>535</v>
      </c>
      <c r="C368" s="315"/>
      <c r="D368" s="258"/>
      <c r="E368" s="1005"/>
      <c r="F368" s="1423"/>
    </row>
    <row r="369" spans="1:6" s="42" customFormat="1" outlineLevel="1">
      <c r="A369" s="822"/>
      <c r="B369" s="848" t="s">
        <v>536</v>
      </c>
      <c r="C369" s="416"/>
      <c r="D369" s="261"/>
      <c r="E369" s="1006"/>
      <c r="F369" s="1424"/>
    </row>
    <row r="370" spans="1:6" s="42" customFormat="1" outlineLevel="1">
      <c r="A370" s="826" t="s">
        <v>1035</v>
      </c>
      <c r="B370" s="846" t="s">
        <v>2270</v>
      </c>
      <c r="C370" s="445" t="s">
        <v>491</v>
      </c>
      <c r="D370" s="264">
        <v>7</v>
      </c>
      <c r="E370" s="242"/>
      <c r="F370" s="1425" t="str">
        <f t="shared" ref="F370" si="57">IF(N(E370),ROUND(E370*D370,2),"")</f>
        <v/>
      </c>
    </row>
    <row r="371" spans="1:6" s="249" customFormat="1" outlineLevel="1">
      <c r="A371" s="850"/>
      <c r="B371" s="851"/>
      <c r="C371" s="852"/>
      <c r="D371" s="264"/>
      <c r="E371" s="1184"/>
      <c r="F371" s="1425"/>
    </row>
    <row r="372" spans="1:6" s="42" customFormat="1" outlineLevel="1">
      <c r="A372" s="820" t="s">
        <v>991</v>
      </c>
      <c r="B372" s="253" t="s">
        <v>539</v>
      </c>
      <c r="C372" s="254" t="s">
        <v>585</v>
      </c>
      <c r="D372" s="255">
        <v>167</v>
      </c>
      <c r="E372" s="239"/>
      <c r="F372" s="1422" t="str">
        <f t="shared" ref="F372" si="58">IF(N(E372),ROUND(E372*D372,2),"")</f>
        <v/>
      </c>
    </row>
    <row r="373" spans="1:6" s="42" customFormat="1" ht="38.25" outlineLevel="1">
      <c r="A373" s="821"/>
      <c r="B373" s="847" t="s">
        <v>538</v>
      </c>
      <c r="C373" s="315"/>
      <c r="D373" s="258"/>
      <c r="E373" s="1005"/>
      <c r="F373" s="1423"/>
    </row>
    <row r="374" spans="1:6" s="42" customFormat="1" outlineLevel="1">
      <c r="A374" s="822"/>
      <c r="B374" s="848" t="s">
        <v>1271</v>
      </c>
      <c r="C374" s="416"/>
      <c r="D374" s="261"/>
      <c r="E374" s="1006"/>
      <c r="F374" s="1424"/>
    </row>
    <row r="375" spans="1:6" s="249" customFormat="1" outlineLevel="1">
      <c r="A375" s="827"/>
      <c r="B375" s="312"/>
      <c r="C375" s="308"/>
      <c r="D375" s="258"/>
      <c r="E375" s="1005"/>
      <c r="F375" s="1423"/>
    </row>
    <row r="376" spans="1:6" s="42" customFormat="1" outlineLevel="1">
      <c r="A376" s="820" t="s">
        <v>992</v>
      </c>
      <c r="B376" s="942" t="s">
        <v>1273</v>
      </c>
      <c r="C376" s="254" t="s">
        <v>585</v>
      </c>
      <c r="D376" s="255">
        <v>167</v>
      </c>
      <c r="E376" s="239"/>
      <c r="F376" s="1422" t="str">
        <f t="shared" ref="F376" si="59">IF(N(E376),ROUND(E376*D376,2),"")</f>
        <v/>
      </c>
    </row>
    <row r="377" spans="1:6" s="42" customFormat="1" ht="153" outlineLevel="1">
      <c r="A377" s="821"/>
      <c r="B377" s="847" t="s">
        <v>2251</v>
      </c>
      <c r="C377" s="315"/>
      <c r="D377" s="258"/>
      <c r="E377" s="1005"/>
      <c r="F377" s="1423"/>
    </row>
    <row r="378" spans="1:6" s="42" customFormat="1" outlineLevel="1">
      <c r="A378" s="822"/>
      <c r="B378" s="848" t="s">
        <v>1271</v>
      </c>
      <c r="C378" s="416"/>
      <c r="D378" s="261"/>
      <c r="E378" s="1006"/>
      <c r="F378" s="1424"/>
    </row>
    <row r="379" spans="1:6" s="42" customFormat="1" outlineLevel="1">
      <c r="A379" s="821"/>
      <c r="B379" s="6"/>
      <c r="C379" s="257"/>
      <c r="D379" s="258"/>
      <c r="E379" s="1005"/>
      <c r="F379" s="1416"/>
    </row>
    <row r="380" spans="1:6" s="42" customFormat="1" outlineLevel="1">
      <c r="A380" s="820" t="s">
        <v>1037</v>
      </c>
      <c r="B380" s="253" t="s">
        <v>540</v>
      </c>
      <c r="C380" s="254" t="s">
        <v>585</v>
      </c>
      <c r="D380" s="255">
        <v>155</v>
      </c>
      <c r="E380" s="239"/>
      <c r="F380" s="1422" t="str">
        <f t="shared" ref="F380" si="60">IF(N(E380),ROUND(E380*D380,2),"")</f>
        <v/>
      </c>
    </row>
    <row r="381" spans="1:6" s="42" customFormat="1" ht="38.25" outlineLevel="1">
      <c r="A381" s="821"/>
      <c r="B381" s="847" t="s">
        <v>541</v>
      </c>
      <c r="C381" s="315"/>
      <c r="D381" s="258"/>
      <c r="E381" s="1005"/>
      <c r="F381" s="1423"/>
    </row>
    <row r="382" spans="1:6" s="42" customFormat="1" outlineLevel="1">
      <c r="A382" s="822"/>
      <c r="B382" s="848" t="s">
        <v>1271</v>
      </c>
      <c r="C382" s="416"/>
      <c r="D382" s="261"/>
      <c r="E382" s="1006"/>
      <c r="F382" s="1424"/>
    </row>
    <row r="383" spans="1:6" s="249" customFormat="1" outlineLevel="1">
      <c r="A383" s="827"/>
      <c r="B383" s="312"/>
      <c r="C383" s="308"/>
      <c r="D383" s="258"/>
      <c r="E383" s="1005"/>
      <c r="F383" s="1423"/>
    </row>
    <row r="384" spans="1:6" s="42" customFormat="1" ht="14.25" outlineLevel="1">
      <c r="A384" s="820" t="s">
        <v>1038</v>
      </c>
      <c r="B384" s="253" t="s">
        <v>2272</v>
      </c>
      <c r="C384" s="254" t="s">
        <v>521</v>
      </c>
      <c r="D384" s="255">
        <v>9</v>
      </c>
      <c r="E384" s="239"/>
      <c r="F384" s="1422" t="str">
        <f t="shared" ref="F384" si="61">IF(N(E384),ROUND(E384*D384,2),"")</f>
        <v/>
      </c>
    </row>
    <row r="385" spans="1:6" s="42" customFormat="1" ht="51" outlineLevel="1">
      <c r="A385" s="821"/>
      <c r="B385" s="847" t="s">
        <v>2273</v>
      </c>
      <c r="C385" s="315"/>
      <c r="D385" s="258"/>
      <c r="E385" s="1005"/>
      <c r="F385" s="1423"/>
    </row>
    <row r="386" spans="1:6" s="42" customFormat="1" ht="14.25" outlineLevel="1">
      <c r="A386" s="822"/>
      <c r="B386" s="848" t="s">
        <v>875</v>
      </c>
      <c r="C386" s="416"/>
      <c r="D386" s="261"/>
      <c r="E386" s="1006"/>
      <c r="F386" s="1424"/>
    </row>
    <row r="387" spans="1:6" s="249" customFormat="1" outlineLevel="1">
      <c r="A387" s="827"/>
      <c r="B387" s="312"/>
      <c r="C387" s="308"/>
      <c r="D387" s="258"/>
      <c r="E387" s="1005"/>
      <c r="F387" s="1423"/>
    </row>
    <row r="388" spans="1:6" s="42" customFormat="1" outlineLevel="1">
      <c r="A388" s="820" t="s">
        <v>153</v>
      </c>
      <c r="B388" s="253" t="s">
        <v>877</v>
      </c>
      <c r="C388" s="254"/>
      <c r="D388" s="255"/>
      <c r="E388" s="1004"/>
      <c r="F388" s="1422"/>
    </row>
    <row r="389" spans="1:6" s="42" customFormat="1" ht="63.75" outlineLevel="1">
      <c r="A389" s="821"/>
      <c r="B389" s="847" t="s">
        <v>2274</v>
      </c>
      <c r="C389" s="315"/>
      <c r="D389" s="258"/>
      <c r="E389" s="1005"/>
      <c r="F389" s="1423"/>
    </row>
    <row r="390" spans="1:6" s="42" customFormat="1" outlineLevel="1">
      <c r="A390" s="822"/>
      <c r="B390" s="848" t="s">
        <v>876</v>
      </c>
      <c r="C390" s="416"/>
      <c r="D390" s="261"/>
      <c r="E390" s="1006"/>
      <c r="F390" s="1424"/>
    </row>
    <row r="391" spans="1:6" s="42" customFormat="1" outlineLevel="1">
      <c r="A391" s="826" t="s">
        <v>413</v>
      </c>
      <c r="B391" s="846" t="s">
        <v>2275</v>
      </c>
      <c r="C391" s="263" t="s">
        <v>491</v>
      </c>
      <c r="D391" s="264">
        <v>4</v>
      </c>
      <c r="E391" s="242"/>
      <c r="F391" s="1425" t="str">
        <f t="shared" ref="F391:F392" si="62">IF(N(E391),ROUND(E391*D391,2),"")</f>
        <v/>
      </c>
    </row>
    <row r="392" spans="1:6" s="42" customFormat="1" outlineLevel="1">
      <c r="A392" s="826" t="s">
        <v>414</v>
      </c>
      <c r="B392" s="846" t="s">
        <v>2276</v>
      </c>
      <c r="C392" s="263" t="s">
        <v>491</v>
      </c>
      <c r="D392" s="264">
        <v>7</v>
      </c>
      <c r="E392" s="242"/>
      <c r="F392" s="1425" t="str">
        <f t="shared" si="62"/>
        <v/>
      </c>
    </row>
    <row r="393" spans="1:6" s="249" customFormat="1" outlineLevel="1">
      <c r="A393" s="850"/>
      <c r="B393" s="851"/>
      <c r="C393" s="852"/>
      <c r="D393" s="264"/>
      <c r="E393" s="1184"/>
      <c r="F393" s="1425"/>
    </row>
    <row r="394" spans="1:6" s="42" customFormat="1" outlineLevel="1">
      <c r="A394" s="820" t="s">
        <v>154</v>
      </c>
      <c r="B394" s="253" t="s">
        <v>2277</v>
      </c>
      <c r="C394" s="254"/>
      <c r="D394" s="255"/>
      <c r="E394" s="1004"/>
      <c r="F394" s="1422"/>
    </row>
    <row r="395" spans="1:6" s="42" customFormat="1" ht="25.5" outlineLevel="1">
      <c r="A395" s="821"/>
      <c r="B395" s="847" t="s">
        <v>2278</v>
      </c>
      <c r="C395" s="315"/>
      <c r="D395" s="258"/>
      <c r="E395" s="1005"/>
      <c r="F395" s="1423"/>
    </row>
    <row r="396" spans="1:6" s="42" customFormat="1" outlineLevel="1">
      <c r="A396" s="822"/>
      <c r="B396" s="848" t="s">
        <v>2279</v>
      </c>
      <c r="C396" s="416"/>
      <c r="D396" s="261"/>
      <c r="E396" s="1006"/>
      <c r="F396" s="1424"/>
    </row>
    <row r="397" spans="1:6" s="42" customFormat="1" outlineLevel="1">
      <c r="A397" s="826" t="s">
        <v>2336</v>
      </c>
      <c r="B397" s="846" t="s">
        <v>2280</v>
      </c>
      <c r="C397" s="263" t="s">
        <v>491</v>
      </c>
      <c r="D397" s="264">
        <v>4</v>
      </c>
      <c r="E397" s="242"/>
      <c r="F397" s="1425" t="str">
        <f t="shared" ref="F397" si="63">IF(N(E397),ROUND(E397*D397,2),"")</f>
        <v/>
      </c>
    </row>
    <row r="398" spans="1:6" s="249" customFormat="1" ht="13.5" thickBot="1">
      <c r="A398" s="850"/>
      <c r="B398" s="851"/>
      <c r="C398" s="852"/>
      <c r="D398" s="264"/>
      <c r="E398" s="1184"/>
      <c r="F398" s="1422"/>
    </row>
    <row r="399" spans="1:6" s="42" customFormat="1" ht="13.5" thickBot="1">
      <c r="A399" s="43"/>
      <c r="B399" s="193" t="s">
        <v>544</v>
      </c>
      <c r="C399" s="112"/>
      <c r="D399" s="112"/>
      <c r="E399" s="1251"/>
      <c r="F399" s="1428">
        <f>SUM(F309:F397)</f>
        <v>0</v>
      </c>
    </row>
    <row r="400" spans="1:6" s="42" customFormat="1">
      <c r="A400" s="824"/>
      <c r="B400" s="6"/>
      <c r="C400" s="315"/>
      <c r="D400" s="258"/>
      <c r="E400" s="1005"/>
      <c r="F400" s="1423"/>
    </row>
    <row r="401" spans="1:6" s="46" customFormat="1">
      <c r="A401" s="104" t="s">
        <v>1170</v>
      </c>
      <c r="B401" s="105" t="s">
        <v>202</v>
      </c>
      <c r="C401" s="106"/>
      <c r="D401" s="107"/>
      <c r="E401" s="1210"/>
      <c r="F401" s="1211"/>
    </row>
    <row r="402" spans="1:6" s="46" customFormat="1">
      <c r="A402" s="841"/>
      <c r="B402" s="6"/>
      <c r="C402" s="257"/>
      <c r="D402" s="258"/>
      <c r="E402" s="1005"/>
      <c r="F402" s="1423"/>
    </row>
    <row r="403" spans="1:6" s="46" customFormat="1" ht="76.5" outlineLevel="1">
      <c r="A403" s="853"/>
      <c r="B403" s="361" t="s">
        <v>874</v>
      </c>
      <c r="C403" s="254"/>
      <c r="D403" s="377"/>
      <c r="E403" s="1004"/>
      <c r="F403" s="1422"/>
    </row>
    <row r="404" spans="1:6" s="46" customFormat="1" outlineLevel="1">
      <c r="A404" s="854"/>
      <c r="B404" s="26"/>
      <c r="C404" s="260"/>
      <c r="D404" s="261"/>
      <c r="E404" s="1006"/>
      <c r="F404" s="1424"/>
    </row>
    <row r="405" spans="1:6" s="46" customFormat="1" outlineLevel="1">
      <c r="A405" s="853" t="s">
        <v>490</v>
      </c>
      <c r="B405" s="253" t="s">
        <v>854</v>
      </c>
      <c r="C405" s="254" t="s">
        <v>159</v>
      </c>
      <c r="D405" s="255">
        <v>5</v>
      </c>
      <c r="E405" s="239"/>
      <c r="F405" s="1422" t="str">
        <f t="shared" ref="F405" si="64">IF(N(E405),ROUND(E405*D405,2),"")</f>
        <v/>
      </c>
    </row>
    <row r="406" spans="1:6" s="46" customFormat="1" ht="114.75" outlineLevel="1">
      <c r="A406" s="841"/>
      <c r="B406" s="6" t="s">
        <v>2281</v>
      </c>
      <c r="C406" s="257"/>
      <c r="D406" s="258"/>
      <c r="E406" s="1005"/>
      <c r="F406" s="1423"/>
    </row>
    <row r="407" spans="1:6" s="46" customFormat="1" outlineLevel="1">
      <c r="A407" s="854"/>
      <c r="B407" s="26" t="s">
        <v>855</v>
      </c>
      <c r="C407" s="260"/>
      <c r="D407" s="261"/>
      <c r="E407" s="1006"/>
      <c r="F407" s="1424"/>
    </row>
    <row r="408" spans="1:6" s="244" customFormat="1" outlineLevel="1">
      <c r="A408" s="819"/>
      <c r="B408" s="270"/>
      <c r="C408" s="271"/>
      <c r="D408" s="272"/>
      <c r="E408" s="1162"/>
      <c r="F408" s="1421"/>
    </row>
    <row r="409" spans="1:6" s="46" customFormat="1" outlineLevel="1">
      <c r="A409" s="853" t="s">
        <v>492</v>
      </c>
      <c r="B409" s="253" t="s">
        <v>856</v>
      </c>
      <c r="C409" s="254" t="s">
        <v>159</v>
      </c>
      <c r="D409" s="255">
        <v>7</v>
      </c>
      <c r="E409" s="239"/>
      <c r="F409" s="1422" t="str">
        <f t="shared" ref="F409" si="65">IF(N(E409),ROUND(E409*D409,2),"")</f>
        <v/>
      </c>
    </row>
    <row r="410" spans="1:6" s="46" customFormat="1" ht="89.25" outlineLevel="1">
      <c r="A410" s="841"/>
      <c r="B410" s="6" t="s">
        <v>2282</v>
      </c>
      <c r="C410" s="257"/>
      <c r="D410" s="258"/>
      <c r="E410" s="1005"/>
      <c r="F410" s="1423"/>
    </row>
    <row r="411" spans="1:6" s="46" customFormat="1" outlineLevel="1">
      <c r="A411" s="854"/>
      <c r="B411" s="26" t="s">
        <v>855</v>
      </c>
      <c r="C411" s="260"/>
      <c r="D411" s="261"/>
      <c r="E411" s="1006"/>
      <c r="F411" s="1424"/>
    </row>
    <row r="412" spans="1:6" s="244" customFormat="1" outlineLevel="1">
      <c r="A412" s="819"/>
      <c r="B412" s="270"/>
      <c r="C412" s="271"/>
      <c r="D412" s="272"/>
      <c r="E412" s="1162"/>
      <c r="F412" s="1421"/>
    </row>
    <row r="413" spans="1:6" s="46" customFormat="1" outlineLevel="1">
      <c r="A413" s="853" t="s">
        <v>493</v>
      </c>
      <c r="B413" s="253" t="s">
        <v>857</v>
      </c>
      <c r="C413" s="254" t="s">
        <v>159</v>
      </c>
      <c r="D413" s="255">
        <v>2</v>
      </c>
      <c r="E413" s="239"/>
      <c r="F413" s="1422" t="str">
        <f t="shared" ref="F413" si="66">IF(N(E413),ROUND(E413*D413,2),"")</f>
        <v/>
      </c>
    </row>
    <row r="414" spans="1:6" s="46" customFormat="1" ht="38.25" outlineLevel="1">
      <c r="A414" s="841"/>
      <c r="B414" s="6" t="s">
        <v>858</v>
      </c>
      <c r="C414" s="257"/>
      <c r="D414" s="258"/>
      <c r="E414" s="1005"/>
      <c r="F414" s="1423"/>
    </row>
    <row r="415" spans="1:6" s="46" customFormat="1" outlineLevel="1">
      <c r="A415" s="854"/>
      <c r="B415" s="26" t="s">
        <v>855</v>
      </c>
      <c r="C415" s="260"/>
      <c r="D415" s="261"/>
      <c r="E415" s="1006"/>
      <c r="F415" s="1424"/>
    </row>
    <row r="416" spans="1:6" s="244" customFormat="1" outlineLevel="1">
      <c r="A416" s="819"/>
      <c r="B416" s="270"/>
      <c r="C416" s="271"/>
      <c r="D416" s="272"/>
      <c r="E416" s="1162"/>
      <c r="F416" s="1421"/>
    </row>
    <row r="417" spans="1:6" s="46" customFormat="1" outlineLevel="1">
      <c r="A417" s="853" t="s">
        <v>901</v>
      </c>
      <c r="B417" s="253" t="s">
        <v>860</v>
      </c>
      <c r="C417" s="254" t="s">
        <v>491</v>
      </c>
      <c r="D417" s="255">
        <v>1</v>
      </c>
      <c r="E417" s="239"/>
      <c r="F417" s="1422" t="str">
        <f t="shared" ref="F417" si="67">IF(N(E417),ROUND(E417*D417,2),"")</f>
        <v/>
      </c>
    </row>
    <row r="418" spans="1:6" s="46" customFormat="1" ht="63.75" outlineLevel="1">
      <c r="A418" s="841"/>
      <c r="B418" s="6" t="s">
        <v>861</v>
      </c>
      <c r="C418" s="257"/>
      <c r="D418" s="258"/>
      <c r="E418" s="1005"/>
      <c r="F418" s="1423"/>
    </row>
    <row r="419" spans="1:6" s="46" customFormat="1" outlineLevel="1">
      <c r="A419" s="854"/>
      <c r="B419" s="26" t="s">
        <v>859</v>
      </c>
      <c r="C419" s="260"/>
      <c r="D419" s="261"/>
      <c r="E419" s="1006"/>
      <c r="F419" s="1424"/>
    </row>
    <row r="420" spans="1:6" s="244" customFormat="1" outlineLevel="1">
      <c r="A420" s="819"/>
      <c r="B420" s="270"/>
      <c r="C420" s="271"/>
      <c r="D420" s="272"/>
      <c r="E420" s="1162"/>
      <c r="F420" s="1421"/>
    </row>
    <row r="421" spans="1:6" s="46" customFormat="1" outlineLevel="1">
      <c r="A421" s="853" t="s">
        <v>588</v>
      </c>
      <c r="B421" s="253" t="s">
        <v>862</v>
      </c>
      <c r="C421" s="254" t="s">
        <v>491</v>
      </c>
      <c r="D421" s="255">
        <v>4</v>
      </c>
      <c r="E421" s="239"/>
      <c r="F421" s="1422" t="str">
        <f t="shared" ref="F421" si="68">IF(N(E421),ROUND(E421*D421,2),"")</f>
        <v/>
      </c>
    </row>
    <row r="422" spans="1:6" s="46" customFormat="1" ht="38.25" outlineLevel="1">
      <c r="A422" s="841"/>
      <c r="B422" s="6" t="s">
        <v>864</v>
      </c>
      <c r="C422" s="257"/>
      <c r="D422" s="258"/>
      <c r="E422" s="1005"/>
      <c r="F422" s="1423"/>
    </row>
    <row r="423" spans="1:6" s="46" customFormat="1" outlineLevel="1">
      <c r="A423" s="854"/>
      <c r="B423" s="26" t="s">
        <v>863</v>
      </c>
      <c r="C423" s="260"/>
      <c r="D423" s="261"/>
      <c r="E423" s="1006"/>
      <c r="F423" s="1424"/>
    </row>
    <row r="424" spans="1:6" s="244" customFormat="1" outlineLevel="1">
      <c r="A424" s="819"/>
      <c r="B424" s="270"/>
      <c r="C424" s="271"/>
      <c r="D424" s="272"/>
      <c r="E424" s="1162"/>
      <c r="F424" s="1421"/>
    </row>
    <row r="425" spans="1:6" s="42" customFormat="1" outlineLevel="1">
      <c r="A425" s="820" t="s">
        <v>494</v>
      </c>
      <c r="B425" s="253" t="s">
        <v>865</v>
      </c>
      <c r="C425" s="254"/>
      <c r="D425" s="255"/>
      <c r="E425" s="1004"/>
      <c r="F425" s="1422"/>
    </row>
    <row r="426" spans="1:6" s="42" customFormat="1" ht="38.25" outlineLevel="1">
      <c r="A426" s="821"/>
      <c r="B426" s="847" t="s">
        <v>2477</v>
      </c>
      <c r="C426" s="315"/>
      <c r="D426" s="258"/>
      <c r="E426" s="1005"/>
      <c r="F426" s="1423"/>
    </row>
    <row r="427" spans="1:6" s="42" customFormat="1" outlineLevel="1">
      <c r="A427" s="822"/>
      <c r="B427" s="848" t="s">
        <v>164</v>
      </c>
      <c r="C427" s="416"/>
      <c r="D427" s="261"/>
      <c r="E427" s="1006"/>
      <c r="F427" s="1424"/>
    </row>
    <row r="428" spans="1:6" s="42" customFormat="1" outlineLevel="1">
      <c r="A428" s="845" t="s">
        <v>519</v>
      </c>
      <c r="B428" s="855" t="s">
        <v>866</v>
      </c>
      <c r="C428" s="445" t="s">
        <v>491</v>
      </c>
      <c r="D428" s="264">
        <v>5</v>
      </c>
      <c r="E428" s="242"/>
      <c r="F428" s="1427" t="str">
        <f t="shared" ref="F428:F432" si="69">IF(N(E428),ROUND(E428*D428,2),"")</f>
        <v/>
      </c>
    </row>
    <row r="429" spans="1:6" s="42" customFormat="1" outlineLevel="1">
      <c r="A429" s="845" t="s">
        <v>586</v>
      </c>
      <c r="B429" s="855" t="s">
        <v>867</v>
      </c>
      <c r="C429" s="445" t="s">
        <v>491</v>
      </c>
      <c r="D429" s="264">
        <v>3</v>
      </c>
      <c r="E429" s="242"/>
      <c r="F429" s="1427" t="str">
        <f t="shared" si="69"/>
        <v/>
      </c>
    </row>
    <row r="430" spans="1:6" s="42" customFormat="1" outlineLevel="1">
      <c r="A430" s="845" t="s">
        <v>589</v>
      </c>
      <c r="B430" s="855" t="s">
        <v>868</v>
      </c>
      <c r="C430" s="445" t="s">
        <v>491</v>
      </c>
      <c r="D430" s="264">
        <v>6</v>
      </c>
      <c r="E430" s="242"/>
      <c r="F430" s="1427" t="str">
        <f t="shared" si="69"/>
        <v/>
      </c>
    </row>
    <row r="431" spans="1:6" s="42" customFormat="1" outlineLevel="1">
      <c r="A431" s="845" t="s">
        <v>376</v>
      </c>
      <c r="B431" s="856" t="s">
        <v>869</v>
      </c>
      <c r="C431" s="445" t="s">
        <v>491</v>
      </c>
      <c r="D431" s="264">
        <v>5</v>
      </c>
      <c r="E431" s="242"/>
      <c r="F431" s="1427" t="str">
        <f t="shared" si="69"/>
        <v/>
      </c>
    </row>
    <row r="432" spans="1:6" s="42" customFormat="1" outlineLevel="1">
      <c r="A432" s="845" t="s">
        <v>1412</v>
      </c>
      <c r="B432" s="856" t="s">
        <v>873</v>
      </c>
      <c r="C432" s="445" t="s">
        <v>491</v>
      </c>
      <c r="D432" s="264">
        <v>5</v>
      </c>
      <c r="E432" s="242"/>
      <c r="F432" s="1427" t="str">
        <f t="shared" si="69"/>
        <v/>
      </c>
    </row>
    <row r="433" spans="1:6" s="249" customFormat="1" outlineLevel="1">
      <c r="A433" s="827"/>
      <c r="B433" s="312"/>
      <c r="C433" s="308"/>
      <c r="D433" s="258"/>
      <c r="E433" s="1005"/>
      <c r="F433" s="1423"/>
    </row>
    <row r="434" spans="1:6" s="46" customFormat="1" outlineLevel="1">
      <c r="A434" s="853" t="s">
        <v>897</v>
      </c>
      <c r="B434" s="253" t="s">
        <v>2283</v>
      </c>
      <c r="C434" s="254"/>
      <c r="D434" s="255"/>
      <c r="E434" s="1004"/>
      <c r="F434" s="1422"/>
    </row>
    <row r="435" spans="1:6" s="46" customFormat="1" ht="25.5" outlineLevel="1">
      <c r="A435" s="841"/>
      <c r="B435" s="857" t="s">
        <v>543</v>
      </c>
      <c r="C435" s="257"/>
      <c r="D435" s="258"/>
      <c r="E435" s="1005"/>
      <c r="F435" s="1423"/>
    </row>
    <row r="436" spans="1:6" s="46" customFormat="1" outlineLevel="1">
      <c r="A436" s="854"/>
      <c r="B436" s="26" t="s">
        <v>542</v>
      </c>
      <c r="C436" s="260"/>
      <c r="D436" s="261"/>
      <c r="E436" s="1006"/>
      <c r="F436" s="1424"/>
    </row>
    <row r="437" spans="1:6" s="46" customFormat="1" outlineLevel="1">
      <c r="A437" s="823" t="s">
        <v>520</v>
      </c>
      <c r="B437" s="5" t="s">
        <v>2284</v>
      </c>
      <c r="C437" s="263" t="s">
        <v>491</v>
      </c>
      <c r="D437" s="264">
        <v>6</v>
      </c>
      <c r="E437" s="242"/>
      <c r="F437" s="1425" t="str">
        <f t="shared" ref="F437:F438" si="70">IF(N(E437),ROUND(E437*D437,2),"")</f>
        <v/>
      </c>
    </row>
    <row r="438" spans="1:6" s="46" customFormat="1" outlineLevel="1">
      <c r="A438" s="823" t="s">
        <v>1021</v>
      </c>
      <c r="B438" s="5" t="s">
        <v>2285</v>
      </c>
      <c r="C438" s="263" t="s">
        <v>491</v>
      </c>
      <c r="D438" s="264">
        <v>1</v>
      </c>
      <c r="E438" s="242"/>
      <c r="F438" s="1425" t="str">
        <f t="shared" si="70"/>
        <v/>
      </c>
    </row>
    <row r="439" spans="1:6" s="42" customFormat="1" outlineLevel="1">
      <c r="A439" s="858"/>
      <c r="B439" s="5"/>
      <c r="C439" s="263"/>
      <c r="D439" s="264"/>
      <c r="E439" s="1184"/>
      <c r="F439" s="1427"/>
    </row>
    <row r="440" spans="1:6" outlineLevel="1">
      <c r="A440" s="820" t="s">
        <v>898</v>
      </c>
      <c r="B440" s="253" t="s">
        <v>32</v>
      </c>
      <c r="C440" s="417"/>
      <c r="D440" s="255"/>
      <c r="E440" s="1004"/>
      <c r="F440" s="1422"/>
    </row>
    <row r="441" spans="1:6" s="807" customFormat="1" ht="38.25" outlineLevel="1">
      <c r="A441" s="821"/>
      <c r="B441" s="6" t="s">
        <v>33</v>
      </c>
      <c r="C441" s="315"/>
      <c r="D441" s="258"/>
      <c r="E441" s="1005"/>
      <c r="F441" s="1423"/>
    </row>
    <row r="442" spans="1:6" outlineLevel="1">
      <c r="A442" s="821"/>
      <c r="B442" s="6" t="s">
        <v>34</v>
      </c>
      <c r="C442" s="315"/>
      <c r="D442" s="258"/>
      <c r="E442" s="1005"/>
      <c r="F442" s="1423"/>
    </row>
    <row r="443" spans="1:6" outlineLevel="1">
      <c r="A443" s="845" t="s">
        <v>966</v>
      </c>
      <c r="B443" s="846" t="s">
        <v>2286</v>
      </c>
      <c r="C443" s="445" t="s">
        <v>491</v>
      </c>
      <c r="D443" s="264">
        <v>8</v>
      </c>
      <c r="E443" s="242"/>
      <c r="F443" s="1427" t="str">
        <f t="shared" ref="F443" si="71">IF(N(E443),ROUND(E443*D443,2),"")</f>
        <v/>
      </c>
    </row>
    <row r="444" spans="1:6" s="249" customFormat="1">
      <c r="A444" s="827"/>
      <c r="B444" s="312"/>
      <c r="C444" s="308"/>
      <c r="D444" s="258"/>
      <c r="E444" s="1005"/>
      <c r="F444" s="1423"/>
    </row>
    <row r="445" spans="1:6" s="42" customFormat="1" ht="13.5" thickBot="1">
      <c r="A445" s="43"/>
      <c r="B445" s="193" t="s">
        <v>545</v>
      </c>
      <c r="C445" s="112"/>
      <c r="D445" s="112"/>
      <c r="E445" s="1251"/>
      <c r="F445" s="1252">
        <f>SUM(F405:F443)</f>
        <v>0</v>
      </c>
    </row>
    <row r="446" spans="1:6" s="42" customFormat="1" ht="13.5" thickBot="1">
      <c r="A446" s="1142"/>
      <c r="B446" s="1144"/>
      <c r="C446" s="1143"/>
      <c r="D446" s="1145"/>
      <c r="E446" s="1454"/>
      <c r="F446" s="1450"/>
    </row>
    <row r="447" spans="1:6" s="42" customFormat="1" ht="26.25" thickBot="1">
      <c r="A447" s="834"/>
      <c r="B447" s="1146" t="s">
        <v>2230</v>
      </c>
      <c r="C447" s="978"/>
      <c r="D447" s="979"/>
      <c r="E447" s="1451"/>
      <c r="F447" s="1434">
        <f>F445+F399</f>
        <v>0</v>
      </c>
    </row>
    <row r="448" spans="1:6" s="809" customFormat="1">
      <c r="A448" s="830"/>
      <c r="B448" s="831"/>
      <c r="C448" s="832"/>
      <c r="D448" s="833"/>
      <c r="E448" s="1431"/>
      <c r="F448" s="1432"/>
    </row>
    <row r="449" spans="1:6">
      <c r="A449" s="194"/>
      <c r="B449" s="80" t="s">
        <v>570</v>
      </c>
      <c r="C449" s="99"/>
      <c r="D449" s="99"/>
      <c r="E449" s="1207"/>
      <c r="F449" s="1208"/>
    </row>
    <row r="450" spans="1:6">
      <c r="A450" s="116"/>
      <c r="B450" s="117"/>
      <c r="C450" s="118"/>
      <c r="D450" s="119"/>
      <c r="E450" s="1237"/>
      <c r="F450" s="1238"/>
    </row>
    <row r="451" spans="1:6">
      <c r="A451" s="120" t="str">
        <f>A207</f>
        <v>5.3.1.</v>
      </c>
      <c r="B451" s="121" t="str">
        <f>B207</f>
        <v>Vodoopskrba i sanitarna odvodnja - vanjska</v>
      </c>
      <c r="C451" s="122"/>
      <c r="D451" s="123"/>
      <c r="E451" s="1239"/>
      <c r="F451" s="1240">
        <f>F300</f>
        <v>0</v>
      </c>
    </row>
    <row r="452" spans="1:6">
      <c r="A452" s="120" t="str">
        <f>A302</f>
        <v>5.3.2.</v>
      </c>
      <c r="B452" s="121" t="str">
        <f>B302</f>
        <v>Vodoopskrba i sanitarna odvodnja - Glavna zgrada</v>
      </c>
      <c r="C452" s="122"/>
      <c r="D452" s="123"/>
      <c r="E452" s="1239"/>
      <c r="F452" s="1240">
        <f>F447</f>
        <v>0</v>
      </c>
    </row>
    <row r="453" spans="1:6" ht="13.5" thickBot="1">
      <c r="A453" s="120"/>
      <c r="B453" s="121"/>
      <c r="C453" s="122"/>
      <c r="D453" s="123"/>
      <c r="E453" s="1239"/>
      <c r="F453" s="1240"/>
    </row>
    <row r="454" spans="1:6" ht="26.25" thickBot="1">
      <c r="A454" s="834"/>
      <c r="B454" s="1146" t="str">
        <f>"UKUPNO "&amp;B205&amp;":"</f>
        <v>UKUPNO VODOOPSKRBA I SANITARNA ODVODNJA:</v>
      </c>
      <c r="C454" s="978"/>
      <c r="D454" s="979"/>
      <c r="E454" s="1451"/>
      <c r="F454" s="1434">
        <f>SUM(F451:F453)</f>
        <v>0</v>
      </c>
    </row>
    <row r="455" spans="1:6" s="809" customFormat="1">
      <c r="A455" s="859"/>
      <c r="B455" s="860"/>
      <c r="C455" s="861"/>
      <c r="D455" s="862"/>
      <c r="E455" s="1455"/>
      <c r="F455" s="1455"/>
    </row>
    <row r="456" spans="1:6">
      <c r="B456" s="864"/>
    </row>
    <row r="457" spans="1:6" ht="15.75">
      <c r="A457" s="52"/>
      <c r="B457" s="53" t="s">
        <v>570</v>
      </c>
      <c r="C457" s="148"/>
      <c r="D457" s="148"/>
      <c r="E457" s="1456"/>
      <c r="F457" s="1256"/>
    </row>
    <row r="458" spans="1:6">
      <c r="A458" s="166"/>
      <c r="B458" s="149"/>
      <c r="C458" s="59"/>
      <c r="D458" s="60"/>
      <c r="E458" s="1196"/>
      <c r="F458" s="1197"/>
    </row>
    <row r="459" spans="1:6">
      <c r="A459" s="166" t="str">
        <f>A5</f>
        <v>5.1.</v>
      </c>
      <c r="B459" s="149" t="str">
        <f>B5</f>
        <v>ODVODNJA PROMETNIH POVRŠINA</v>
      </c>
      <c r="C459" s="59"/>
      <c r="D459" s="60"/>
      <c r="E459" s="1196"/>
      <c r="F459" s="1197">
        <f>F152</f>
        <v>0</v>
      </c>
    </row>
    <row r="460" spans="1:6">
      <c r="A460" s="166" t="str">
        <f>A154</f>
        <v>5.2.</v>
      </c>
      <c r="B460" s="149" t="str">
        <f>B154</f>
        <v>ODVODNJA KROVNIH VODA</v>
      </c>
      <c r="C460" s="59"/>
      <c r="D460" s="60"/>
      <c r="E460" s="1196"/>
      <c r="F460" s="1197">
        <f>F203</f>
        <v>0</v>
      </c>
    </row>
    <row r="461" spans="1:6">
      <c r="A461" s="166" t="str">
        <f>A205</f>
        <v>5.3.</v>
      </c>
      <c r="B461" s="149" t="str">
        <f>B205</f>
        <v>VODOOPSKRBA I SANITARNA ODVODNJA</v>
      </c>
      <c r="C461" s="59"/>
      <c r="D461" s="60"/>
      <c r="E461" s="1196"/>
      <c r="F461" s="1197">
        <f>F454</f>
        <v>0</v>
      </c>
    </row>
    <row r="462" spans="1:6">
      <c r="A462" s="166"/>
      <c r="B462" s="149"/>
      <c r="C462" s="59"/>
      <c r="D462" s="60"/>
      <c r="E462" s="1196"/>
      <c r="F462" s="1197"/>
    </row>
    <row r="463" spans="1:6" ht="13.5" thickBot="1">
      <c r="A463" s="43"/>
      <c r="B463" s="806" t="str">
        <f>"UKUPNO "&amp;B3&amp;":"</f>
        <v>UKUPNO VODOOPSKRBA I ODVODNJA:</v>
      </c>
      <c r="C463" s="112"/>
      <c r="D463" s="112"/>
      <c r="E463" s="1251"/>
      <c r="F463" s="1252">
        <f>SUM(F459:F462)</f>
        <v>0</v>
      </c>
    </row>
  </sheetData>
  <sheetProtection password="F86A" sheet="1" objects="1" scenarios="1"/>
  <pageMargins left="0.70866141732283472" right="0.70866141732283472" top="0.74803149606299213" bottom="0.39370078740157483" header="0.31496062992125984" footer="0.31496062992125984"/>
  <pageSetup paperSize="9" scale="91" fitToHeight="0" orientation="portrait" r:id="rId1"/>
  <headerFooter>
    <oddHeader>&amp;CDokumentacija za nadmetanje&amp;RStalni granični prijelaz za 
međunarodni promet putnika VITALJINA
&amp;"Arial,Bold"2. OBJEKTI VISOKOGRADNJE</oddHeader>
    <oddFooter>&amp;CList &amp;P od &amp;N</oddFooter>
  </headerFooter>
  <rowBreaks count="16" manualBreakCount="16">
    <brk id="35" max="5" man="1"/>
    <brk id="65" max="5" man="1"/>
    <brk id="90" max="16383" man="1"/>
    <brk id="124" max="16383" man="1"/>
    <brk id="152" max="5" man="1"/>
    <brk id="182" max="5" man="1"/>
    <brk id="203" max="5" man="1"/>
    <brk id="243" max="5" man="1"/>
    <brk id="266" max="5" man="1"/>
    <brk id="292" max="5" man="1"/>
    <brk id="300" max="5" man="1"/>
    <brk id="332" max="5" man="1"/>
    <brk id="365" max="5" man="1"/>
    <brk id="399" max="5" man="1"/>
    <brk id="432" max="5" man="1"/>
    <brk id="45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3"/>
  <sheetViews>
    <sheetView showZeros="0" view="pageBreakPreview" topLeftCell="A337" zoomScale="40" zoomScaleNormal="100" zoomScaleSheetLayoutView="40" workbookViewId="0">
      <selection activeCell="N244" sqref="N244"/>
    </sheetView>
  </sheetViews>
  <sheetFormatPr defaultRowHeight="12.75" outlineLevelRow="1"/>
  <cols>
    <col min="1" max="1" width="6.7109375" style="863" customWidth="1"/>
    <col min="2" max="2" width="45.7109375" style="867" customWidth="1"/>
    <col min="3" max="3" width="8.7109375" style="865" customWidth="1"/>
    <col min="4" max="4" width="9.42578125" style="866" customWidth="1"/>
    <col min="5" max="5" width="10.85546875" style="1003" customWidth="1"/>
    <col min="6" max="6" width="15.7109375" style="1003" customWidth="1"/>
    <col min="7" max="9" width="9.140625" style="50"/>
    <col min="10" max="16384" width="9.140625" style="51"/>
  </cols>
  <sheetData>
    <row r="1" spans="1:9" s="75" customFormat="1" ht="26.25" thickBot="1">
      <c r="A1" s="185" t="s">
        <v>514</v>
      </c>
      <c r="B1" s="186" t="s">
        <v>515</v>
      </c>
      <c r="C1" s="187" t="s">
        <v>516</v>
      </c>
      <c r="D1" s="187" t="s">
        <v>517</v>
      </c>
      <c r="E1" s="187" t="s">
        <v>963</v>
      </c>
      <c r="F1" s="1457" t="s">
        <v>964</v>
      </c>
      <c r="G1" s="74"/>
      <c r="H1" s="74"/>
      <c r="I1" s="74"/>
    </row>
    <row r="2" spans="1:9" ht="13.5" thickTop="1">
      <c r="A2" s="157"/>
      <c r="B2" s="95"/>
      <c r="C2" s="188"/>
      <c r="D2" s="188"/>
      <c r="E2" s="1458"/>
      <c r="F2" s="1459"/>
    </row>
    <row r="3" spans="1:9" s="56" customFormat="1" ht="23.25" customHeight="1">
      <c r="A3" s="76" t="s">
        <v>494</v>
      </c>
      <c r="B3" s="77" t="s">
        <v>1629</v>
      </c>
      <c r="C3" s="78"/>
      <c r="D3" s="78"/>
      <c r="E3" s="1154"/>
      <c r="F3" s="1155"/>
      <c r="G3" s="55"/>
      <c r="H3" s="55"/>
      <c r="I3" s="55"/>
    </row>
    <row r="4" spans="1:9" ht="12" customHeight="1">
      <c r="A4" s="47"/>
      <c r="B4" s="48"/>
      <c r="C4" s="190"/>
      <c r="D4" s="190"/>
      <c r="E4" s="1460"/>
      <c r="F4" s="1461"/>
    </row>
    <row r="5" spans="1:9" s="46" customFormat="1" ht="20.100000000000001" customHeight="1">
      <c r="A5" s="79" t="s">
        <v>519</v>
      </c>
      <c r="B5" s="80" t="s">
        <v>1349</v>
      </c>
      <c r="C5" s="81"/>
      <c r="D5" s="82"/>
      <c r="E5" s="1158"/>
      <c r="F5" s="1159"/>
      <c r="G5" s="45"/>
      <c r="H5" s="45"/>
      <c r="I5" s="45"/>
    </row>
    <row r="6" spans="1:9" s="87" customFormat="1">
      <c r="A6" s="83"/>
      <c r="B6" s="84"/>
      <c r="C6" s="192"/>
      <c r="D6" s="1000"/>
      <c r="E6" s="1462"/>
      <c r="F6" s="1463"/>
      <c r="G6" s="25"/>
      <c r="H6" s="25"/>
      <c r="I6" s="25"/>
    </row>
    <row r="7" spans="1:9" s="46" customFormat="1" ht="20.100000000000001" customHeight="1">
      <c r="A7" s="104" t="s">
        <v>1630</v>
      </c>
      <c r="B7" s="105" t="s">
        <v>1631</v>
      </c>
      <c r="C7" s="106"/>
      <c r="D7" s="107"/>
      <c r="E7" s="1210"/>
      <c r="F7" s="1211"/>
      <c r="G7" s="45"/>
      <c r="H7" s="45"/>
      <c r="I7" s="45"/>
    </row>
    <row r="8" spans="1:9" s="42" customFormat="1" collapsed="1">
      <c r="A8" s="108"/>
      <c r="B8" s="109"/>
      <c r="C8" s="110"/>
      <c r="D8" s="111"/>
      <c r="E8" s="1212"/>
      <c r="F8" s="1213"/>
      <c r="G8" s="13"/>
      <c r="H8" s="41"/>
      <c r="I8" s="41"/>
    </row>
    <row r="9" spans="1:9" s="244" customFormat="1" ht="38.25" outlineLevel="1">
      <c r="A9" s="273" t="s">
        <v>490</v>
      </c>
      <c r="B9" s="274" t="s">
        <v>301</v>
      </c>
      <c r="C9" s="275" t="s">
        <v>159</v>
      </c>
      <c r="D9" s="276">
        <v>1</v>
      </c>
      <c r="E9" s="246"/>
      <c r="F9" s="1185" t="str">
        <f t="shared" ref="F9" si="0">IF(N(E9),ROUND(E9*D9,2),"")</f>
        <v/>
      </c>
      <c r="G9" s="396"/>
      <c r="H9" s="396"/>
      <c r="I9" s="396"/>
    </row>
    <row r="10" spans="1:9" s="244" customFormat="1" outlineLevel="1">
      <c r="A10" s="269"/>
      <c r="B10" s="270"/>
      <c r="C10" s="271"/>
      <c r="D10" s="272"/>
      <c r="E10" s="1162"/>
      <c r="F10" s="1163"/>
      <c r="G10" s="396"/>
      <c r="H10" s="396"/>
      <c r="I10" s="396"/>
    </row>
    <row r="11" spans="1:9" s="244" customFormat="1" ht="63.75" outlineLevel="1">
      <c r="A11" s="269"/>
      <c r="B11" s="270" t="s">
        <v>302</v>
      </c>
      <c r="C11" s="271"/>
      <c r="D11" s="272"/>
      <c r="E11" s="1162"/>
      <c r="F11" s="1163"/>
      <c r="G11" s="396"/>
      <c r="H11" s="396"/>
      <c r="I11" s="396"/>
    </row>
    <row r="12" spans="1:9" s="244" customFormat="1" outlineLevel="1">
      <c r="A12" s="269"/>
      <c r="B12" s="743" t="s">
        <v>303</v>
      </c>
      <c r="C12" s="271"/>
      <c r="D12" s="272"/>
      <c r="E12" s="1162"/>
      <c r="F12" s="1163"/>
      <c r="G12" s="396"/>
      <c r="H12" s="396"/>
      <c r="I12" s="396"/>
    </row>
    <row r="13" spans="1:9" s="244" customFormat="1" outlineLevel="1">
      <c r="A13" s="269"/>
      <c r="B13" s="744" t="s">
        <v>304</v>
      </c>
      <c r="C13" s="271"/>
      <c r="D13" s="272"/>
      <c r="E13" s="1162"/>
      <c r="F13" s="1163"/>
      <c r="G13" s="396"/>
      <c r="H13" s="396"/>
      <c r="I13" s="396"/>
    </row>
    <row r="14" spans="1:9" s="244" customFormat="1" outlineLevel="1">
      <c r="A14" s="269"/>
      <c r="B14" s="744" t="s">
        <v>305</v>
      </c>
      <c r="C14" s="271"/>
      <c r="D14" s="272"/>
      <c r="E14" s="1162"/>
      <c r="F14" s="1163"/>
      <c r="G14" s="396"/>
      <c r="H14" s="396"/>
      <c r="I14" s="396"/>
    </row>
    <row r="15" spans="1:9" s="244" customFormat="1" outlineLevel="1">
      <c r="A15" s="269"/>
      <c r="B15" s="745" t="s">
        <v>306</v>
      </c>
      <c r="C15" s="271"/>
      <c r="D15" s="272"/>
      <c r="E15" s="1162"/>
      <c r="F15" s="1163"/>
      <c r="G15" s="396"/>
      <c r="H15" s="396"/>
      <c r="I15" s="396"/>
    </row>
    <row r="16" spans="1:9" s="244" customFormat="1" outlineLevel="1">
      <c r="A16" s="269"/>
      <c r="B16" s="746" t="s">
        <v>307</v>
      </c>
      <c r="C16" s="271"/>
      <c r="D16" s="272"/>
      <c r="E16" s="1162"/>
      <c r="F16" s="1163"/>
      <c r="G16" s="396"/>
      <c r="H16" s="396"/>
      <c r="I16" s="396"/>
    </row>
    <row r="17" spans="1:9" s="244" customFormat="1" outlineLevel="1">
      <c r="A17" s="269"/>
      <c r="B17" s="745" t="s">
        <v>308</v>
      </c>
      <c r="C17" s="271"/>
      <c r="D17" s="272"/>
      <c r="E17" s="1162"/>
      <c r="F17" s="1163"/>
      <c r="G17" s="396"/>
      <c r="H17" s="396"/>
      <c r="I17" s="396"/>
    </row>
    <row r="18" spans="1:9" s="244" customFormat="1" outlineLevel="1">
      <c r="A18" s="269"/>
      <c r="B18" s="745" t="s">
        <v>309</v>
      </c>
      <c r="C18" s="271"/>
      <c r="D18" s="272"/>
      <c r="E18" s="1162"/>
      <c r="F18" s="1163"/>
      <c r="G18" s="396"/>
      <c r="H18" s="396"/>
      <c r="I18" s="396"/>
    </row>
    <row r="19" spans="1:9" s="244" customFormat="1" outlineLevel="1">
      <c r="A19" s="269"/>
      <c r="B19" s="745"/>
      <c r="C19" s="271"/>
      <c r="D19" s="272"/>
      <c r="E19" s="1162"/>
      <c r="F19" s="1163"/>
      <c r="G19" s="396"/>
      <c r="H19" s="396"/>
      <c r="I19" s="396"/>
    </row>
    <row r="20" spans="1:9" s="244" customFormat="1" ht="25.5" outlineLevel="1">
      <c r="A20" s="269"/>
      <c r="B20" s="270" t="s">
        <v>1633</v>
      </c>
      <c r="C20" s="271"/>
      <c r="D20" s="272"/>
      <c r="E20" s="1162"/>
      <c r="F20" s="1163"/>
      <c r="G20" s="396"/>
      <c r="H20" s="396"/>
      <c r="I20" s="396"/>
    </row>
    <row r="21" spans="1:9" s="244" customFormat="1" outlineLevel="1">
      <c r="A21" s="277"/>
      <c r="B21" s="278" t="s">
        <v>1632</v>
      </c>
      <c r="C21" s="279"/>
      <c r="D21" s="280"/>
      <c r="E21" s="1164"/>
      <c r="F21" s="1165"/>
      <c r="G21" s="396"/>
      <c r="H21" s="396"/>
      <c r="I21" s="396"/>
    </row>
    <row r="22" spans="1:9" s="244" customFormat="1" outlineLevel="1">
      <c r="A22" s="269"/>
      <c r="B22" s="270"/>
      <c r="C22" s="271"/>
      <c r="D22" s="272"/>
      <c r="E22" s="1162"/>
      <c r="F22" s="1163"/>
      <c r="G22" s="396"/>
      <c r="H22" s="396"/>
      <c r="I22" s="396"/>
    </row>
    <row r="23" spans="1:9" s="244" customFormat="1" outlineLevel="1">
      <c r="A23" s="266" t="s">
        <v>492</v>
      </c>
      <c r="B23" s="267" t="s">
        <v>2144</v>
      </c>
      <c r="C23" s="268"/>
      <c r="D23" s="265"/>
      <c r="E23" s="1166"/>
      <c r="F23" s="1167"/>
      <c r="G23" s="396"/>
      <c r="H23" s="396"/>
      <c r="I23" s="396"/>
    </row>
    <row r="24" spans="1:9" s="244" customFormat="1" outlineLevel="1">
      <c r="A24" s="269"/>
      <c r="B24" s="270"/>
      <c r="C24" s="271"/>
      <c r="D24" s="272"/>
      <c r="E24" s="1162"/>
      <c r="F24" s="1163"/>
      <c r="G24" s="396"/>
      <c r="H24" s="396"/>
      <c r="I24" s="396"/>
    </row>
    <row r="25" spans="1:9" s="244" customFormat="1" ht="25.5" outlineLevel="1">
      <c r="A25" s="273" t="s">
        <v>483</v>
      </c>
      <c r="B25" s="274" t="s">
        <v>1668</v>
      </c>
      <c r="C25" s="275" t="s">
        <v>159</v>
      </c>
      <c r="D25" s="276">
        <v>1</v>
      </c>
      <c r="E25" s="246"/>
      <c r="F25" s="1185" t="str">
        <f t="shared" ref="F25" si="1">IF(N(E25),ROUND(E25*D25,2),"")</f>
        <v/>
      </c>
      <c r="G25" s="396"/>
      <c r="H25" s="396"/>
      <c r="I25" s="396"/>
    </row>
    <row r="26" spans="1:9" s="244" customFormat="1" ht="89.25" outlineLevel="1">
      <c r="A26" s="269"/>
      <c r="B26" s="270" t="s">
        <v>1638</v>
      </c>
      <c r="C26" s="271"/>
      <c r="D26" s="272"/>
      <c r="E26" s="1162"/>
      <c r="F26" s="1163"/>
      <c r="G26" s="396"/>
      <c r="H26" s="396"/>
      <c r="I26" s="396"/>
    </row>
    <row r="27" spans="1:9" s="244" customFormat="1" outlineLevel="1">
      <c r="A27" s="269"/>
      <c r="B27" s="745" t="s">
        <v>1637</v>
      </c>
      <c r="C27" s="271"/>
      <c r="D27" s="272"/>
      <c r="E27" s="1162"/>
      <c r="F27" s="1163"/>
      <c r="G27" s="396"/>
      <c r="H27" s="396"/>
      <c r="I27" s="396"/>
    </row>
    <row r="28" spans="1:9" s="244" customFormat="1" outlineLevel="1">
      <c r="A28" s="269"/>
      <c r="B28" s="745" t="s">
        <v>1639</v>
      </c>
      <c r="C28" s="271"/>
      <c r="D28" s="272"/>
      <c r="E28" s="1162"/>
      <c r="F28" s="1163"/>
      <c r="G28" s="396"/>
      <c r="H28" s="396"/>
      <c r="I28" s="396"/>
    </row>
    <row r="29" spans="1:9" s="244" customFormat="1" outlineLevel="1">
      <c r="A29" s="269"/>
      <c r="B29" s="745" t="s">
        <v>1640</v>
      </c>
      <c r="C29" s="271"/>
      <c r="D29" s="272"/>
      <c r="E29" s="1162"/>
      <c r="F29" s="1163"/>
      <c r="G29" s="396"/>
      <c r="H29" s="396"/>
      <c r="I29" s="396"/>
    </row>
    <row r="30" spans="1:9" s="244" customFormat="1" outlineLevel="1">
      <c r="A30" s="269"/>
      <c r="B30" s="745" t="s">
        <v>1634</v>
      </c>
      <c r="C30" s="271"/>
      <c r="D30" s="272"/>
      <c r="E30" s="1162"/>
      <c r="F30" s="1163"/>
      <c r="G30" s="396"/>
      <c r="H30" s="396"/>
      <c r="I30" s="396"/>
    </row>
    <row r="31" spans="1:9" s="244" customFormat="1" outlineLevel="1">
      <c r="A31" s="269"/>
      <c r="B31" s="745" t="s">
        <v>1641</v>
      </c>
      <c r="C31" s="271"/>
      <c r="D31" s="272"/>
      <c r="E31" s="1162"/>
      <c r="F31" s="1163"/>
      <c r="G31" s="396"/>
      <c r="H31" s="396"/>
      <c r="I31" s="396"/>
    </row>
    <row r="32" spans="1:9" s="244" customFormat="1" outlineLevel="1">
      <c r="A32" s="269"/>
      <c r="B32" s="745" t="s">
        <v>1635</v>
      </c>
      <c r="C32" s="271"/>
      <c r="D32" s="272"/>
      <c r="E32" s="1162"/>
      <c r="F32" s="1163"/>
      <c r="G32" s="396"/>
      <c r="H32" s="396"/>
      <c r="I32" s="396"/>
    </row>
    <row r="33" spans="1:9" s="244" customFormat="1" outlineLevel="1">
      <c r="A33" s="269"/>
      <c r="B33" s="745" t="s">
        <v>1636</v>
      </c>
      <c r="C33" s="271"/>
      <c r="D33" s="272"/>
      <c r="E33" s="1162"/>
      <c r="F33" s="1163"/>
      <c r="G33" s="396"/>
      <c r="H33" s="396"/>
      <c r="I33" s="396"/>
    </row>
    <row r="34" spans="1:9" s="244" customFormat="1" outlineLevel="1">
      <c r="A34" s="269"/>
      <c r="B34" s="745" t="s">
        <v>1645</v>
      </c>
      <c r="C34" s="271"/>
      <c r="D34" s="272"/>
      <c r="E34" s="1162"/>
      <c r="F34" s="1163"/>
      <c r="G34" s="396"/>
      <c r="H34" s="396"/>
      <c r="I34" s="396"/>
    </row>
    <row r="35" spans="1:9" s="244" customFormat="1" outlineLevel="1">
      <c r="A35" s="269"/>
      <c r="B35" s="746" t="s">
        <v>1642</v>
      </c>
      <c r="C35" s="271"/>
      <c r="D35" s="272"/>
      <c r="E35" s="1162"/>
      <c r="F35" s="1163"/>
      <c r="G35" s="396"/>
      <c r="H35" s="396"/>
      <c r="I35" s="396"/>
    </row>
    <row r="36" spans="1:9" s="244" customFormat="1" ht="25.5" outlineLevel="1">
      <c r="A36" s="269"/>
      <c r="B36" s="745" t="s">
        <v>1643</v>
      </c>
      <c r="C36" s="271"/>
      <c r="D36" s="272"/>
      <c r="E36" s="1162"/>
      <c r="F36" s="1163"/>
      <c r="G36" s="396"/>
      <c r="H36" s="396"/>
      <c r="I36" s="396"/>
    </row>
    <row r="37" spans="1:9" s="244" customFormat="1" outlineLevel="1">
      <c r="A37" s="269"/>
      <c r="B37" s="745" t="s">
        <v>1644</v>
      </c>
      <c r="C37" s="271"/>
      <c r="D37" s="272"/>
      <c r="E37" s="1162"/>
      <c r="F37" s="1163"/>
      <c r="G37" s="396"/>
      <c r="H37" s="396"/>
      <c r="I37" s="396"/>
    </row>
    <row r="38" spans="1:9" s="244" customFormat="1" ht="25.5" outlineLevel="1">
      <c r="A38" s="269"/>
      <c r="B38" s="270" t="s">
        <v>1633</v>
      </c>
      <c r="C38" s="271"/>
      <c r="D38" s="272"/>
      <c r="E38" s="1162"/>
      <c r="F38" s="1163"/>
      <c r="G38" s="396"/>
      <c r="H38" s="396"/>
      <c r="I38" s="396"/>
    </row>
    <row r="39" spans="1:9" s="244" customFormat="1" outlineLevel="1">
      <c r="A39" s="277"/>
      <c r="B39" s="278" t="s">
        <v>1632</v>
      </c>
      <c r="C39" s="279"/>
      <c r="D39" s="280"/>
      <c r="E39" s="1164"/>
      <c r="F39" s="1165"/>
      <c r="G39" s="396"/>
      <c r="H39" s="396"/>
      <c r="I39" s="396"/>
    </row>
    <row r="40" spans="1:9" s="244" customFormat="1" outlineLevel="1">
      <c r="A40" s="266"/>
      <c r="B40" s="267"/>
      <c r="C40" s="268"/>
      <c r="D40" s="265"/>
      <c r="E40" s="1166"/>
      <c r="F40" s="1167"/>
      <c r="G40" s="396"/>
      <c r="H40" s="396"/>
      <c r="I40" s="396"/>
    </row>
    <row r="41" spans="1:9" s="244" customFormat="1" ht="38.25" outlineLevel="1">
      <c r="A41" s="269" t="s">
        <v>484</v>
      </c>
      <c r="B41" s="270" t="s">
        <v>310</v>
      </c>
      <c r="C41" s="271" t="s">
        <v>159</v>
      </c>
      <c r="D41" s="272">
        <v>7</v>
      </c>
      <c r="E41" s="245"/>
      <c r="F41" s="1163" t="str">
        <f t="shared" ref="F41" si="2">IF(N(E41),ROUND(E41*D41,2),"")</f>
        <v/>
      </c>
      <c r="G41" s="396"/>
      <c r="H41" s="396"/>
      <c r="I41" s="396"/>
    </row>
    <row r="42" spans="1:9" s="244" customFormat="1" outlineLevel="1">
      <c r="A42" s="269"/>
      <c r="B42" s="745" t="s">
        <v>311</v>
      </c>
      <c r="C42" s="271"/>
      <c r="D42" s="272"/>
      <c r="E42" s="1162"/>
      <c r="F42" s="1163"/>
      <c r="G42" s="396"/>
      <c r="H42" s="396"/>
      <c r="I42" s="396"/>
    </row>
    <row r="43" spans="1:9" s="244" customFormat="1" outlineLevel="1">
      <c r="A43" s="269"/>
      <c r="B43" s="745" t="s">
        <v>45</v>
      </c>
      <c r="C43" s="271"/>
      <c r="D43" s="272"/>
      <c r="E43" s="1162"/>
      <c r="F43" s="1163"/>
      <c r="G43" s="396"/>
      <c r="H43" s="396"/>
      <c r="I43" s="396"/>
    </row>
    <row r="44" spans="1:9" s="244" customFormat="1" ht="25.5" outlineLevel="1">
      <c r="A44" s="277"/>
      <c r="B44" s="747" t="s">
        <v>1643</v>
      </c>
      <c r="C44" s="279"/>
      <c r="D44" s="280"/>
      <c r="E44" s="1164"/>
      <c r="F44" s="1165"/>
      <c r="G44" s="396"/>
      <c r="H44" s="396"/>
      <c r="I44" s="396"/>
    </row>
    <row r="45" spans="1:9" s="244" customFormat="1" outlineLevel="1">
      <c r="A45" s="266"/>
      <c r="B45" s="748"/>
      <c r="C45" s="268"/>
      <c r="D45" s="265"/>
      <c r="E45" s="1166"/>
      <c r="F45" s="1167"/>
      <c r="G45" s="396"/>
      <c r="H45" s="396"/>
      <c r="I45" s="396"/>
    </row>
    <row r="46" spans="1:9" s="244" customFormat="1" ht="38.25" outlineLevel="1">
      <c r="A46" s="269" t="s">
        <v>575</v>
      </c>
      <c r="B46" s="270" t="s">
        <v>312</v>
      </c>
      <c r="C46" s="271" t="s">
        <v>159</v>
      </c>
      <c r="D46" s="272">
        <v>1</v>
      </c>
      <c r="E46" s="245"/>
      <c r="F46" s="1163" t="str">
        <f t="shared" ref="F46" si="3">IF(N(E46),ROUND(E46*D46,2),"")</f>
        <v/>
      </c>
      <c r="G46" s="396"/>
      <c r="H46" s="396"/>
      <c r="I46" s="396"/>
    </row>
    <row r="47" spans="1:9" s="244" customFormat="1" outlineLevel="1">
      <c r="A47" s="269"/>
      <c r="B47" s="745" t="s">
        <v>1669</v>
      </c>
      <c r="C47" s="271"/>
      <c r="D47" s="272"/>
      <c r="E47" s="1162"/>
      <c r="F47" s="1163"/>
      <c r="G47" s="396"/>
      <c r="H47" s="396"/>
      <c r="I47" s="396"/>
    </row>
    <row r="48" spans="1:9" s="244" customFormat="1" outlineLevel="1">
      <c r="A48" s="269"/>
      <c r="B48" s="745" t="s">
        <v>1670</v>
      </c>
      <c r="C48" s="271"/>
      <c r="D48" s="272"/>
      <c r="E48" s="1162"/>
      <c r="F48" s="1163"/>
      <c r="G48" s="396"/>
      <c r="H48" s="396"/>
      <c r="I48" s="396"/>
    </row>
    <row r="49" spans="1:9" s="244" customFormat="1" ht="25.5" outlineLevel="1">
      <c r="A49" s="277"/>
      <c r="B49" s="747" t="s">
        <v>1671</v>
      </c>
      <c r="C49" s="279"/>
      <c r="D49" s="280"/>
      <c r="E49" s="1164"/>
      <c r="F49" s="1165"/>
      <c r="G49" s="396"/>
      <c r="H49" s="396"/>
      <c r="I49" s="396"/>
    </row>
    <row r="50" spans="1:9" s="244" customFormat="1" outlineLevel="1">
      <c r="A50" s="266"/>
      <c r="B50" s="748"/>
      <c r="C50" s="268"/>
      <c r="D50" s="265"/>
      <c r="E50" s="1166"/>
      <c r="F50" s="1167"/>
      <c r="G50" s="396"/>
      <c r="H50" s="396"/>
      <c r="I50" s="396"/>
    </row>
    <row r="51" spans="1:9" s="244" customFormat="1" ht="38.25" outlineLevel="1">
      <c r="A51" s="269" t="s">
        <v>1074</v>
      </c>
      <c r="B51" s="270" t="s">
        <v>313</v>
      </c>
      <c r="C51" s="271" t="s">
        <v>159</v>
      </c>
      <c r="D51" s="272">
        <v>1</v>
      </c>
      <c r="E51" s="245"/>
      <c r="F51" s="1163" t="str">
        <f t="shared" ref="F51" si="4">IF(N(E51),ROUND(E51*D51,2),"")</f>
        <v/>
      </c>
      <c r="G51" s="396"/>
      <c r="H51" s="396"/>
      <c r="I51" s="396"/>
    </row>
    <row r="52" spans="1:9" s="244" customFormat="1" outlineLevel="1">
      <c r="A52" s="269"/>
      <c r="B52" s="745" t="s">
        <v>314</v>
      </c>
      <c r="C52" s="271"/>
      <c r="D52" s="272"/>
      <c r="E52" s="1162"/>
      <c r="F52" s="1163"/>
      <c r="G52" s="396"/>
      <c r="H52" s="396"/>
      <c r="I52" s="396"/>
    </row>
    <row r="53" spans="1:9" s="244" customFormat="1" outlineLevel="1">
      <c r="A53" s="269"/>
      <c r="B53" s="745" t="s">
        <v>315</v>
      </c>
      <c r="C53" s="271"/>
      <c r="D53" s="272"/>
      <c r="E53" s="1162"/>
      <c r="F53" s="1163"/>
      <c r="G53" s="396"/>
      <c r="H53" s="396"/>
      <c r="I53" s="396"/>
    </row>
    <row r="54" spans="1:9" s="244" customFormat="1" ht="25.5" outlineLevel="1">
      <c r="A54" s="269"/>
      <c r="B54" s="745" t="s">
        <v>316</v>
      </c>
      <c r="C54" s="271"/>
      <c r="D54" s="272"/>
      <c r="E54" s="1162"/>
      <c r="F54" s="1163"/>
      <c r="G54" s="396"/>
      <c r="H54" s="396"/>
      <c r="I54" s="396"/>
    </row>
    <row r="55" spans="1:9" s="244" customFormat="1" outlineLevel="1">
      <c r="A55" s="266"/>
      <c r="B55" s="748"/>
      <c r="C55" s="268"/>
      <c r="D55" s="265"/>
      <c r="E55" s="1166"/>
      <c r="F55" s="1167"/>
      <c r="G55" s="396"/>
      <c r="H55" s="396"/>
      <c r="I55" s="396"/>
    </row>
    <row r="56" spans="1:9" s="244" customFormat="1" outlineLevel="1">
      <c r="A56" s="273" t="s">
        <v>493</v>
      </c>
      <c r="B56" s="274" t="s">
        <v>1672</v>
      </c>
      <c r="C56" s="275" t="s">
        <v>491</v>
      </c>
      <c r="D56" s="276">
        <v>10</v>
      </c>
      <c r="E56" s="246"/>
      <c r="F56" s="1185" t="str">
        <f t="shared" ref="F56" si="5">IF(N(E56),ROUND(E56*D56,2),"")</f>
        <v/>
      </c>
      <c r="G56" s="396"/>
      <c r="H56" s="396"/>
      <c r="I56" s="396"/>
    </row>
    <row r="57" spans="1:9" s="244" customFormat="1" ht="89.25" outlineLevel="1">
      <c r="A57" s="269"/>
      <c r="B57" s="270" t="s">
        <v>645</v>
      </c>
      <c r="C57" s="271"/>
      <c r="D57" s="272"/>
      <c r="E57" s="1162"/>
      <c r="F57" s="1163"/>
      <c r="G57" s="396"/>
      <c r="H57" s="396"/>
      <c r="I57" s="396"/>
    </row>
    <row r="58" spans="1:9" s="244" customFormat="1" ht="63.75" outlineLevel="1">
      <c r="A58" s="269"/>
      <c r="B58" s="270" t="s">
        <v>644</v>
      </c>
      <c r="C58" s="271"/>
      <c r="D58" s="272"/>
      <c r="E58" s="1162"/>
      <c r="F58" s="1163"/>
      <c r="G58" s="396"/>
      <c r="H58" s="396"/>
      <c r="I58" s="396"/>
    </row>
    <row r="59" spans="1:9" s="244" customFormat="1" outlineLevel="1">
      <c r="A59" s="277"/>
      <c r="B59" s="278" t="s">
        <v>646</v>
      </c>
      <c r="C59" s="279"/>
      <c r="D59" s="280"/>
      <c r="E59" s="1164"/>
      <c r="F59" s="1165"/>
      <c r="G59" s="396"/>
      <c r="H59" s="396"/>
      <c r="I59" s="396"/>
    </row>
    <row r="60" spans="1:9" s="42" customFormat="1" outlineLevel="1">
      <c r="A60" s="359"/>
      <c r="B60" s="360"/>
      <c r="C60" s="315"/>
      <c r="D60" s="258"/>
      <c r="E60" s="1005"/>
      <c r="F60" s="1005"/>
      <c r="G60" s="902"/>
      <c r="H60" s="902"/>
      <c r="I60" s="902"/>
    </row>
    <row r="61" spans="1:9" s="249" customFormat="1" outlineLevel="1">
      <c r="A61" s="273" t="s">
        <v>901</v>
      </c>
      <c r="B61" s="274" t="s">
        <v>647</v>
      </c>
      <c r="C61" s="407"/>
      <c r="D61" s="408"/>
      <c r="E61" s="1265"/>
      <c r="F61" s="1265"/>
      <c r="G61" s="402"/>
      <c r="H61" s="402"/>
      <c r="I61" s="402"/>
    </row>
    <row r="62" spans="1:9" s="249" customFormat="1" ht="51" outlineLevel="1">
      <c r="A62" s="269"/>
      <c r="B62" s="270" t="s">
        <v>648</v>
      </c>
      <c r="C62" s="409"/>
      <c r="D62" s="410"/>
      <c r="E62" s="1266"/>
      <c r="F62" s="1266"/>
      <c r="G62" s="402"/>
      <c r="H62" s="402"/>
      <c r="I62" s="402"/>
    </row>
    <row r="63" spans="1:9" s="249" customFormat="1" outlineLevel="1">
      <c r="A63" s="277"/>
      <c r="B63" s="270" t="s">
        <v>401</v>
      </c>
      <c r="C63" s="411"/>
      <c r="D63" s="412"/>
      <c r="E63" s="1267"/>
      <c r="F63" s="1267"/>
      <c r="G63" s="402"/>
      <c r="H63" s="402"/>
      <c r="I63" s="402"/>
    </row>
    <row r="64" spans="1:9" s="249" customFormat="1" ht="25.5" outlineLevel="1">
      <c r="A64" s="1060" t="s">
        <v>500</v>
      </c>
      <c r="B64" s="5" t="s">
        <v>317</v>
      </c>
      <c r="C64" s="1061" t="s">
        <v>491</v>
      </c>
      <c r="D64" s="414">
        <v>6</v>
      </c>
      <c r="E64" s="400"/>
      <c r="F64" s="1191" t="str">
        <f t="shared" ref="F64:F66" si="6">IF(N(E64),ROUND(E64*D64,2),"")</f>
        <v/>
      </c>
      <c r="G64" s="402"/>
      <c r="H64" s="402"/>
      <c r="I64" s="402"/>
    </row>
    <row r="65" spans="1:9" s="249" customFormat="1" ht="25.5" outlineLevel="1">
      <c r="A65" s="1060" t="s">
        <v>583</v>
      </c>
      <c r="B65" s="5" t="s">
        <v>649</v>
      </c>
      <c r="C65" s="1061" t="s">
        <v>491</v>
      </c>
      <c r="D65" s="414">
        <v>1</v>
      </c>
      <c r="E65" s="400"/>
      <c r="F65" s="1191" t="str">
        <f t="shared" si="6"/>
        <v/>
      </c>
      <c r="G65" s="402"/>
      <c r="H65" s="402"/>
      <c r="I65" s="402"/>
    </row>
    <row r="66" spans="1:9" s="249" customFormat="1" ht="25.5" outlineLevel="1">
      <c r="A66" s="1060" t="s">
        <v>584</v>
      </c>
      <c r="B66" s="26" t="s">
        <v>1673</v>
      </c>
      <c r="C66" s="1061" t="s">
        <v>491</v>
      </c>
      <c r="D66" s="414">
        <v>1</v>
      </c>
      <c r="E66" s="400"/>
      <c r="F66" s="1191" t="str">
        <f t="shared" si="6"/>
        <v/>
      </c>
      <c r="G66" s="402"/>
      <c r="H66" s="402"/>
      <c r="I66" s="402"/>
    </row>
    <row r="67" spans="1:9" s="42" customFormat="1" outlineLevel="1">
      <c r="A67" s="344"/>
      <c r="B67" s="6"/>
      <c r="C67" s="257"/>
      <c r="D67" s="258"/>
      <c r="E67" s="1005"/>
      <c r="F67" s="1005"/>
      <c r="G67" s="902"/>
      <c r="H67" s="902"/>
      <c r="I67" s="902"/>
    </row>
    <row r="68" spans="1:9" s="42" customFormat="1" outlineLevel="1">
      <c r="A68" s="313" t="s">
        <v>588</v>
      </c>
      <c r="B68" s="253" t="s">
        <v>651</v>
      </c>
      <c r="C68" s="254"/>
      <c r="D68" s="255"/>
      <c r="E68" s="1004"/>
      <c r="F68" s="1004"/>
      <c r="G68" s="902"/>
      <c r="H68" s="902"/>
      <c r="I68" s="902"/>
    </row>
    <row r="69" spans="1:9" s="42" customFormat="1" ht="102" outlineLevel="1">
      <c r="A69" s="344"/>
      <c r="B69" s="6" t="s">
        <v>629</v>
      </c>
      <c r="C69" s="315"/>
      <c r="D69" s="258"/>
      <c r="E69" s="1005"/>
      <c r="F69" s="1005"/>
      <c r="G69" s="902"/>
      <c r="H69" s="902"/>
      <c r="I69" s="902"/>
    </row>
    <row r="70" spans="1:9" s="42" customFormat="1" outlineLevel="1">
      <c r="A70" s="345"/>
      <c r="B70" s="26" t="s">
        <v>161</v>
      </c>
      <c r="C70" s="416"/>
      <c r="D70" s="261"/>
      <c r="E70" s="1006"/>
      <c r="F70" s="1006"/>
      <c r="G70" s="902"/>
      <c r="H70" s="902"/>
      <c r="I70" s="902"/>
    </row>
    <row r="71" spans="1:9" s="42" customFormat="1" outlineLevel="1">
      <c r="A71" s="262" t="s">
        <v>501</v>
      </c>
      <c r="B71" s="749" t="s">
        <v>318</v>
      </c>
      <c r="C71" s="2" t="s">
        <v>1245</v>
      </c>
      <c r="D71" s="264">
        <v>20</v>
      </c>
      <c r="E71" s="242"/>
      <c r="F71" s="1184" t="str">
        <f t="shared" ref="F71:F77" si="7">IF(N(E71),ROUND(E71*D71,2),"")</f>
        <v/>
      </c>
      <c r="G71" s="902"/>
      <c r="H71" s="902"/>
      <c r="I71" s="902"/>
    </row>
    <row r="72" spans="1:9" s="42" customFormat="1" outlineLevel="1">
      <c r="A72" s="262" t="s">
        <v>502</v>
      </c>
      <c r="B72" s="749" t="s">
        <v>319</v>
      </c>
      <c r="C72" s="2" t="s">
        <v>1245</v>
      </c>
      <c r="D72" s="264">
        <v>40</v>
      </c>
      <c r="E72" s="242"/>
      <c r="F72" s="1184" t="str">
        <f t="shared" si="7"/>
        <v/>
      </c>
      <c r="G72" s="902"/>
      <c r="H72" s="902"/>
      <c r="I72" s="902"/>
    </row>
    <row r="73" spans="1:9" s="42" customFormat="1" outlineLevel="1">
      <c r="A73" s="262" t="s">
        <v>590</v>
      </c>
      <c r="B73" s="749" t="s">
        <v>320</v>
      </c>
      <c r="C73" s="2" t="s">
        <v>1245</v>
      </c>
      <c r="D73" s="264">
        <v>25</v>
      </c>
      <c r="E73" s="242"/>
      <c r="F73" s="1184" t="str">
        <f t="shared" si="7"/>
        <v/>
      </c>
      <c r="G73" s="902"/>
      <c r="H73" s="902"/>
      <c r="I73" s="902"/>
    </row>
    <row r="74" spans="1:9" s="42" customFormat="1" outlineLevel="1">
      <c r="A74" s="262" t="s">
        <v>896</v>
      </c>
      <c r="B74" s="749" t="s">
        <v>321</v>
      </c>
      <c r="C74" s="2" t="s">
        <v>1245</v>
      </c>
      <c r="D74" s="264">
        <v>25</v>
      </c>
      <c r="E74" s="242"/>
      <c r="F74" s="1184" t="str">
        <f t="shared" si="7"/>
        <v/>
      </c>
      <c r="G74" s="902"/>
      <c r="H74" s="902"/>
      <c r="I74" s="902"/>
    </row>
    <row r="75" spans="1:9" s="42" customFormat="1" outlineLevel="1">
      <c r="A75" s="262" t="s">
        <v>1261</v>
      </c>
      <c r="B75" s="749" t="s">
        <v>322</v>
      </c>
      <c r="C75" s="2" t="s">
        <v>1245</v>
      </c>
      <c r="D75" s="264">
        <v>10</v>
      </c>
      <c r="E75" s="242"/>
      <c r="F75" s="1184" t="str">
        <f t="shared" si="7"/>
        <v/>
      </c>
      <c r="G75" s="902"/>
      <c r="H75" s="902"/>
      <c r="I75" s="902"/>
    </row>
    <row r="76" spans="1:9" s="42" customFormat="1" outlineLevel="1">
      <c r="A76" s="262" t="s">
        <v>1262</v>
      </c>
      <c r="B76" s="749" t="s">
        <v>323</v>
      </c>
      <c r="C76" s="2" t="s">
        <v>1245</v>
      </c>
      <c r="D76" s="264">
        <v>15</v>
      </c>
      <c r="E76" s="242"/>
      <c r="F76" s="1184" t="str">
        <f t="shared" si="7"/>
        <v/>
      </c>
      <c r="G76" s="902"/>
      <c r="H76" s="902"/>
      <c r="I76" s="902"/>
    </row>
    <row r="77" spans="1:9" s="42" customFormat="1" outlineLevel="1">
      <c r="A77" s="262" t="s">
        <v>1263</v>
      </c>
      <c r="B77" s="749" t="s">
        <v>324</v>
      </c>
      <c r="C77" s="2" t="s">
        <v>1245</v>
      </c>
      <c r="D77" s="264">
        <v>10</v>
      </c>
      <c r="E77" s="242"/>
      <c r="F77" s="1184" t="str">
        <f t="shared" si="7"/>
        <v/>
      </c>
      <c r="G77" s="902"/>
      <c r="H77" s="902"/>
      <c r="I77" s="902"/>
    </row>
    <row r="78" spans="1:9" s="249" customFormat="1" outlineLevel="1">
      <c r="A78" s="311"/>
      <c r="B78" s="312"/>
      <c r="C78" s="409"/>
      <c r="D78" s="410"/>
      <c r="E78" s="1266"/>
      <c r="F78" s="1266"/>
      <c r="G78" s="402"/>
      <c r="H78" s="402"/>
      <c r="I78" s="402"/>
    </row>
    <row r="79" spans="1:9" s="42" customFormat="1" outlineLevel="1">
      <c r="A79" s="313" t="s">
        <v>494</v>
      </c>
      <c r="B79" s="253" t="s">
        <v>652</v>
      </c>
      <c r="C79" s="254"/>
      <c r="D79" s="255"/>
      <c r="E79" s="1004"/>
      <c r="F79" s="1004"/>
      <c r="G79" s="902"/>
      <c r="H79" s="902"/>
      <c r="I79" s="902"/>
    </row>
    <row r="80" spans="1:9" s="42" customFormat="1" ht="89.25" outlineLevel="1">
      <c r="A80" s="344"/>
      <c r="B80" s="6" t="s">
        <v>51</v>
      </c>
      <c r="C80" s="315"/>
      <c r="D80" s="258"/>
      <c r="E80" s="1005"/>
      <c r="F80" s="1005"/>
      <c r="G80" s="902"/>
      <c r="H80" s="902"/>
      <c r="I80" s="902"/>
    </row>
    <row r="81" spans="1:9" s="42" customFormat="1" outlineLevel="1">
      <c r="A81" s="345"/>
      <c r="B81" s="26" t="s">
        <v>161</v>
      </c>
      <c r="C81" s="416"/>
      <c r="D81" s="261"/>
      <c r="E81" s="1006"/>
      <c r="F81" s="1006"/>
      <c r="G81" s="902"/>
      <c r="H81" s="902"/>
      <c r="I81" s="902"/>
    </row>
    <row r="82" spans="1:9" s="42" customFormat="1" outlineLevel="1">
      <c r="A82" s="262" t="s">
        <v>519</v>
      </c>
      <c r="B82" s="750" t="s">
        <v>325</v>
      </c>
      <c r="C82" s="2" t="s">
        <v>1245</v>
      </c>
      <c r="D82" s="264">
        <v>10</v>
      </c>
      <c r="E82" s="242"/>
      <c r="F82" s="1184" t="str">
        <f t="shared" ref="F82" si="8">IF(N(E82),ROUND(E82*D82,2),"")</f>
        <v/>
      </c>
      <c r="G82" s="902"/>
      <c r="H82" s="902"/>
      <c r="I82" s="902"/>
    </row>
    <row r="83" spans="1:9" s="249" customFormat="1" outlineLevel="1">
      <c r="A83" s="311"/>
      <c r="B83" s="312"/>
      <c r="C83" s="409"/>
      <c r="D83" s="410"/>
      <c r="E83" s="1266"/>
      <c r="F83" s="1266"/>
      <c r="G83" s="402"/>
      <c r="H83" s="402"/>
      <c r="I83" s="402"/>
    </row>
    <row r="84" spans="1:9" s="42" customFormat="1" ht="25.5" outlineLevel="1">
      <c r="A84" s="313" t="s">
        <v>897</v>
      </c>
      <c r="B84" s="253" t="s">
        <v>10</v>
      </c>
      <c r="C84" s="254"/>
      <c r="D84" s="255"/>
      <c r="E84" s="1004"/>
      <c r="F84" s="1004"/>
      <c r="G84" s="902"/>
      <c r="H84" s="902"/>
      <c r="I84" s="902"/>
    </row>
    <row r="85" spans="1:9" s="42" customFormat="1" ht="51" outlineLevel="1">
      <c r="A85" s="344"/>
      <c r="B85" s="6" t="s">
        <v>634</v>
      </c>
      <c r="C85" s="315"/>
      <c r="D85" s="258"/>
      <c r="E85" s="1005"/>
      <c r="F85" s="1005"/>
      <c r="G85" s="902"/>
      <c r="H85" s="902"/>
      <c r="I85" s="902"/>
    </row>
    <row r="86" spans="1:9" s="42" customFormat="1" outlineLevel="1">
      <c r="A86" s="345"/>
      <c r="B86" s="26" t="s">
        <v>13</v>
      </c>
      <c r="C86" s="416"/>
      <c r="D86" s="261"/>
      <c r="E86" s="1006"/>
      <c r="F86" s="1006"/>
      <c r="G86" s="902"/>
      <c r="H86" s="902"/>
      <c r="I86" s="902"/>
    </row>
    <row r="87" spans="1:9" s="42" customFormat="1" ht="25.5" outlineLevel="1">
      <c r="A87" s="262" t="s">
        <v>898</v>
      </c>
      <c r="B87" s="750" t="s">
        <v>326</v>
      </c>
      <c r="C87" s="2" t="s">
        <v>1245</v>
      </c>
      <c r="D87" s="414">
        <v>10</v>
      </c>
      <c r="E87" s="1138"/>
      <c r="F87" s="1268" t="str">
        <f t="shared" ref="F87:F89" si="9">IF(N(E87),ROUND(E87*D87,2),"")</f>
        <v/>
      </c>
      <c r="G87" s="902"/>
      <c r="H87" s="902"/>
      <c r="I87" s="902"/>
    </row>
    <row r="88" spans="1:9" s="249" customFormat="1" outlineLevel="1">
      <c r="A88" s="311"/>
      <c r="B88" s="312"/>
      <c r="C88" s="409"/>
      <c r="D88" s="410"/>
      <c r="E88" s="1266"/>
      <c r="F88" s="1266"/>
      <c r="G88" s="402"/>
      <c r="H88" s="402"/>
      <c r="I88" s="402"/>
    </row>
    <row r="89" spans="1:9" s="42" customFormat="1" outlineLevel="1">
      <c r="A89" s="313" t="s">
        <v>899</v>
      </c>
      <c r="B89" s="253" t="s">
        <v>1964</v>
      </c>
      <c r="C89" s="254" t="s">
        <v>1245</v>
      </c>
      <c r="D89" s="255">
        <v>120</v>
      </c>
      <c r="E89" s="239"/>
      <c r="F89" s="1004" t="str">
        <f t="shared" si="9"/>
        <v/>
      </c>
      <c r="G89" s="902"/>
      <c r="H89" s="902"/>
      <c r="I89" s="902"/>
    </row>
    <row r="90" spans="1:9" s="42" customFormat="1" ht="63.75" outlineLevel="1">
      <c r="A90" s="344"/>
      <c r="B90" s="6" t="s">
        <v>650</v>
      </c>
      <c r="C90" s="315"/>
      <c r="D90" s="258"/>
      <c r="E90" s="1005"/>
      <c r="F90" s="1005"/>
      <c r="G90" s="902"/>
      <c r="H90" s="902"/>
      <c r="I90" s="902"/>
    </row>
    <row r="91" spans="1:9" s="42" customFormat="1" outlineLevel="1">
      <c r="A91" s="345"/>
      <c r="B91" s="26" t="s">
        <v>161</v>
      </c>
      <c r="C91" s="416"/>
      <c r="D91" s="261"/>
      <c r="E91" s="1006"/>
      <c r="F91" s="1006"/>
      <c r="G91" s="902"/>
      <c r="H91" s="902"/>
      <c r="I91" s="902"/>
    </row>
    <row r="92" spans="1:9" s="249" customFormat="1" outlineLevel="1">
      <c r="A92" s="311"/>
      <c r="B92" s="312"/>
      <c r="C92" s="409"/>
      <c r="D92" s="410"/>
      <c r="E92" s="1266"/>
      <c r="F92" s="1266"/>
      <c r="G92" s="402"/>
      <c r="H92" s="402"/>
      <c r="I92" s="402"/>
    </row>
    <row r="93" spans="1:9" s="251" customFormat="1" outlineLevel="1">
      <c r="A93" s="273" t="s">
        <v>909</v>
      </c>
      <c r="B93" s="274" t="s">
        <v>14</v>
      </c>
      <c r="C93" s="320" t="s">
        <v>994</v>
      </c>
      <c r="D93" s="31">
        <v>20</v>
      </c>
      <c r="E93" s="250"/>
      <c r="F93" s="1464" t="str">
        <f t="shared" ref="F93" si="10">IF(N(E93),ROUND(E93*D93,2),"")</f>
        <v/>
      </c>
      <c r="G93" s="1001"/>
      <c r="H93" s="1001"/>
      <c r="I93" s="1001"/>
    </row>
    <row r="94" spans="1:9" s="251" customFormat="1" ht="25.5" outlineLevel="1">
      <c r="A94" s="269"/>
      <c r="B94" s="270" t="s">
        <v>16</v>
      </c>
      <c r="C94" s="321"/>
      <c r="D94" s="32"/>
      <c r="E94" s="1188"/>
      <c r="F94" s="1189"/>
      <c r="G94" s="1001"/>
      <c r="H94" s="1001"/>
      <c r="I94" s="1001"/>
    </row>
    <row r="95" spans="1:9" s="251" customFormat="1" outlineLevel="1">
      <c r="A95" s="277"/>
      <c r="B95" s="278" t="s">
        <v>15</v>
      </c>
      <c r="C95" s="322"/>
      <c r="D95" s="323"/>
      <c r="E95" s="1190"/>
      <c r="F95" s="1190"/>
      <c r="G95" s="1001"/>
      <c r="H95" s="1001"/>
      <c r="I95" s="1001"/>
    </row>
    <row r="96" spans="1:9" s="251" customFormat="1" outlineLevel="1">
      <c r="A96" s="269"/>
      <c r="B96" s="270"/>
      <c r="C96" s="36"/>
      <c r="D96" s="32"/>
      <c r="E96" s="1188"/>
      <c r="F96" s="1189"/>
      <c r="G96" s="1001"/>
      <c r="H96" s="1001"/>
      <c r="I96" s="1001"/>
    </row>
    <row r="97" spans="1:9" s="251" customFormat="1" outlineLevel="1">
      <c r="A97" s="273" t="s">
        <v>916</v>
      </c>
      <c r="B97" s="274" t="s">
        <v>18</v>
      </c>
      <c r="C97" s="320" t="s">
        <v>491</v>
      </c>
      <c r="D97" s="31">
        <v>4</v>
      </c>
      <c r="E97" s="250"/>
      <c r="F97" s="1464" t="str">
        <f t="shared" ref="F97" si="11">IF(N(E97),ROUND(E97*D97,2),"")</f>
        <v/>
      </c>
      <c r="G97" s="1001"/>
      <c r="H97" s="1001"/>
      <c r="I97" s="1001"/>
    </row>
    <row r="98" spans="1:9" s="251" customFormat="1" ht="38.25" outlineLevel="1">
      <c r="A98" s="269"/>
      <c r="B98" s="270" t="s">
        <v>20</v>
      </c>
      <c r="C98" s="321"/>
      <c r="D98" s="32"/>
      <c r="E98" s="1188"/>
      <c r="F98" s="1189"/>
      <c r="G98" s="1001"/>
      <c r="H98" s="1001"/>
      <c r="I98" s="1001"/>
    </row>
    <row r="99" spans="1:9" s="251" customFormat="1" outlineLevel="1">
      <c r="A99" s="277"/>
      <c r="B99" s="278" t="s">
        <v>19</v>
      </c>
      <c r="C99" s="322"/>
      <c r="D99" s="323"/>
      <c r="E99" s="1190"/>
      <c r="F99" s="1190"/>
      <c r="G99" s="1001"/>
      <c r="H99" s="1001"/>
      <c r="I99" s="1001"/>
    </row>
    <row r="100" spans="1:9" s="251" customFormat="1" outlineLevel="1">
      <c r="A100" s="269"/>
      <c r="B100" s="270"/>
      <c r="C100" s="36"/>
      <c r="D100" s="32"/>
      <c r="E100" s="1188"/>
      <c r="F100" s="1189"/>
      <c r="G100" s="1001"/>
      <c r="H100" s="1001"/>
      <c r="I100" s="1001"/>
    </row>
    <row r="101" spans="1:9" s="251" customFormat="1" outlineLevel="1">
      <c r="A101" s="273" t="s">
        <v>987</v>
      </c>
      <c r="B101" s="274" t="s">
        <v>21</v>
      </c>
      <c r="C101" s="320" t="s">
        <v>159</v>
      </c>
      <c r="D101" s="31">
        <v>20</v>
      </c>
      <c r="E101" s="250"/>
      <c r="F101" s="1464" t="str">
        <f t="shared" ref="F101" si="12">IF(N(E101),ROUND(E101*D101,2),"")</f>
        <v/>
      </c>
      <c r="G101" s="1001"/>
      <c r="H101" s="1001"/>
      <c r="I101" s="1001"/>
    </row>
    <row r="102" spans="1:9" s="251" customFormat="1" ht="63.75" outlineLevel="1">
      <c r="A102" s="269"/>
      <c r="B102" s="270" t="s">
        <v>22</v>
      </c>
      <c r="C102" s="321"/>
      <c r="D102" s="32"/>
      <c r="E102" s="1188"/>
      <c r="F102" s="1189"/>
      <c r="G102" s="1001"/>
      <c r="H102" s="1001"/>
      <c r="I102" s="1001"/>
    </row>
    <row r="103" spans="1:9" s="251" customFormat="1" outlineLevel="1">
      <c r="A103" s="277"/>
      <c r="B103" s="278" t="s">
        <v>625</v>
      </c>
      <c r="C103" s="322"/>
      <c r="D103" s="323"/>
      <c r="E103" s="1190"/>
      <c r="F103" s="1190"/>
      <c r="G103" s="1001"/>
      <c r="H103" s="1001"/>
      <c r="I103" s="1001"/>
    </row>
    <row r="104" spans="1:9" s="251" customFormat="1" outlineLevel="1">
      <c r="A104" s="269"/>
      <c r="B104" s="270"/>
      <c r="C104" s="36"/>
      <c r="D104" s="32"/>
      <c r="E104" s="1188"/>
      <c r="F104" s="1189"/>
      <c r="G104" s="1001"/>
      <c r="H104" s="1001"/>
      <c r="I104" s="1001"/>
    </row>
    <row r="105" spans="1:9" s="251" customFormat="1" ht="25.5" outlineLevel="1">
      <c r="A105" s="273" t="s">
        <v>990</v>
      </c>
      <c r="B105" s="274" t="s">
        <v>626</v>
      </c>
      <c r="C105" s="325" t="s">
        <v>159</v>
      </c>
      <c r="D105" s="28">
        <v>1</v>
      </c>
      <c r="E105" s="247"/>
      <c r="F105" s="1465" t="str">
        <f t="shared" ref="F105" si="13">IF(N(E105),ROUND(E105*D105,2),"")</f>
        <v/>
      </c>
      <c r="G105" s="1001"/>
      <c r="H105" s="1001"/>
      <c r="I105" s="1001"/>
    </row>
    <row r="106" spans="1:9" s="251" customFormat="1" ht="63.75" outlineLevel="1">
      <c r="A106" s="269"/>
      <c r="B106" s="270" t="s">
        <v>627</v>
      </c>
      <c r="C106" s="321"/>
      <c r="D106" s="32"/>
      <c r="E106" s="1188"/>
      <c r="F106" s="1189"/>
      <c r="G106" s="1001"/>
      <c r="H106" s="1001"/>
      <c r="I106" s="1001"/>
    </row>
    <row r="107" spans="1:9" s="251" customFormat="1" outlineLevel="1">
      <c r="A107" s="277"/>
      <c r="B107" s="278" t="s">
        <v>628</v>
      </c>
      <c r="C107" s="322"/>
      <c r="D107" s="323"/>
      <c r="E107" s="1190"/>
      <c r="F107" s="1190"/>
      <c r="G107" s="1001"/>
      <c r="H107" s="1001"/>
      <c r="I107" s="1001"/>
    </row>
    <row r="108" spans="1:9" s="251" customFormat="1" outlineLevel="1">
      <c r="A108" s="269"/>
      <c r="B108" s="270"/>
      <c r="C108" s="36"/>
      <c r="D108" s="32"/>
      <c r="E108" s="1188"/>
      <c r="F108" s="1189"/>
      <c r="G108" s="1001"/>
      <c r="H108" s="1001"/>
      <c r="I108" s="1001"/>
    </row>
    <row r="109" spans="1:9" s="14" customFormat="1" outlineLevel="1">
      <c r="A109" s="533" t="s">
        <v>991</v>
      </c>
      <c r="B109" s="361" t="s">
        <v>425</v>
      </c>
      <c r="C109" s="395" t="s">
        <v>159</v>
      </c>
      <c r="D109" s="377">
        <v>2</v>
      </c>
      <c r="E109" s="332"/>
      <c r="F109" s="1341" t="str">
        <f t="shared" ref="F109" si="14">IF(N(E109),ROUND(E109*D109,2),"")</f>
        <v/>
      </c>
      <c r="G109" s="41"/>
      <c r="H109" s="41"/>
      <c r="I109" s="41"/>
    </row>
    <row r="110" spans="1:9" s="14" customFormat="1" ht="63.75" outlineLevel="1">
      <c r="A110" s="500"/>
      <c r="B110" s="751" t="s">
        <v>327</v>
      </c>
      <c r="C110" s="538"/>
      <c r="D110" s="539"/>
      <c r="E110" s="1301"/>
      <c r="F110" s="1301"/>
      <c r="G110" s="41"/>
      <c r="H110" s="41"/>
      <c r="I110" s="41"/>
    </row>
    <row r="111" spans="1:9" s="14" customFormat="1" outlineLevel="1">
      <c r="A111" s="540"/>
      <c r="B111" s="541" t="s">
        <v>386</v>
      </c>
      <c r="C111" s="542"/>
      <c r="D111" s="543"/>
      <c r="E111" s="1335"/>
      <c r="F111" s="1335"/>
      <c r="G111" s="41"/>
      <c r="H111" s="41"/>
      <c r="I111" s="41"/>
    </row>
    <row r="112" spans="1:9" s="14" customFormat="1" outlineLevel="1">
      <c r="A112" s="500"/>
      <c r="B112" s="22"/>
      <c r="C112" s="538"/>
      <c r="D112" s="539"/>
      <c r="E112" s="1301"/>
      <c r="F112" s="1301"/>
      <c r="G112" s="41"/>
      <c r="H112" s="41"/>
      <c r="I112" s="41"/>
    </row>
    <row r="113" spans="1:9" s="14" customFormat="1" outlineLevel="1">
      <c r="A113" s="533" t="s">
        <v>992</v>
      </c>
      <c r="B113" s="361" t="s">
        <v>635</v>
      </c>
      <c r="C113" s="395" t="s">
        <v>159</v>
      </c>
      <c r="D113" s="377">
        <v>1</v>
      </c>
      <c r="E113" s="332"/>
      <c r="F113" s="1341" t="str">
        <f t="shared" ref="F113" si="15">IF(N(E113),ROUND(E113*D113,2),"")</f>
        <v/>
      </c>
      <c r="G113" s="41"/>
      <c r="H113" s="41"/>
      <c r="I113" s="41"/>
    </row>
    <row r="114" spans="1:9" s="14" customFormat="1" ht="102" outlineLevel="1">
      <c r="A114" s="500"/>
      <c r="B114" s="752" t="s">
        <v>636</v>
      </c>
      <c r="C114" s="538"/>
      <c r="D114" s="539"/>
      <c r="E114" s="1301"/>
      <c r="F114" s="1301"/>
      <c r="G114" s="41"/>
      <c r="H114" s="41"/>
      <c r="I114" s="41"/>
    </row>
    <row r="115" spans="1:9" s="14" customFormat="1" outlineLevel="1">
      <c r="A115" s="540"/>
      <c r="B115" s="541" t="s">
        <v>386</v>
      </c>
      <c r="C115" s="542"/>
      <c r="D115" s="543"/>
      <c r="E115" s="1335"/>
      <c r="F115" s="1335"/>
      <c r="G115" s="41"/>
      <c r="H115" s="41"/>
      <c r="I115" s="41"/>
    </row>
    <row r="116" spans="1:9" s="42" customFormat="1">
      <c r="A116" s="37"/>
      <c r="B116" s="38"/>
      <c r="C116" s="39"/>
      <c r="D116" s="40"/>
      <c r="E116" s="1176"/>
      <c r="F116" s="1177"/>
      <c r="G116" s="13"/>
      <c r="H116" s="41"/>
      <c r="I116" s="41"/>
    </row>
    <row r="117" spans="1:9" s="46" customFormat="1" ht="20.100000000000001" customHeight="1" thickBot="1">
      <c r="A117" s="43"/>
      <c r="B117" s="193" t="s">
        <v>17</v>
      </c>
      <c r="C117" s="112"/>
      <c r="D117" s="112"/>
      <c r="E117" s="1251"/>
      <c r="F117" s="1252">
        <f>SUM(F9:F115)</f>
        <v>0</v>
      </c>
      <c r="G117" s="45"/>
      <c r="H117" s="45"/>
      <c r="I117" s="45"/>
    </row>
    <row r="118" spans="1:9" s="87" customFormat="1">
      <c r="A118" s="100"/>
      <c r="B118" s="101"/>
      <c r="C118" s="102"/>
      <c r="D118" s="103"/>
      <c r="E118" s="1182"/>
      <c r="F118" s="1209"/>
      <c r="G118" s="25"/>
      <c r="H118" s="25"/>
      <c r="I118" s="25"/>
    </row>
    <row r="119" spans="1:9" s="46" customFormat="1" ht="20.100000000000001" customHeight="1">
      <c r="A119" s="104" t="s">
        <v>637</v>
      </c>
      <c r="B119" s="105" t="s">
        <v>373</v>
      </c>
      <c r="C119" s="106"/>
      <c r="D119" s="107"/>
      <c r="E119" s="1210"/>
      <c r="F119" s="1211"/>
      <c r="G119" s="45"/>
      <c r="H119" s="45"/>
      <c r="I119" s="45"/>
    </row>
    <row r="120" spans="1:9" s="42" customFormat="1" collapsed="1">
      <c r="A120" s="108"/>
      <c r="B120" s="109"/>
      <c r="C120" s="110"/>
      <c r="D120" s="111"/>
      <c r="E120" s="1212"/>
      <c r="F120" s="1213"/>
      <c r="G120" s="13"/>
      <c r="H120" s="41"/>
      <c r="I120" s="41"/>
    </row>
    <row r="121" spans="1:9" s="244" customFormat="1" ht="51" outlineLevel="1">
      <c r="A121" s="273" t="s">
        <v>490</v>
      </c>
      <c r="B121" s="274" t="s">
        <v>328</v>
      </c>
      <c r="C121" s="275" t="s">
        <v>159</v>
      </c>
      <c r="D121" s="276">
        <v>2</v>
      </c>
      <c r="E121" s="246"/>
      <c r="F121" s="1185" t="str">
        <f t="shared" ref="F121" si="16">IF(N(E121),ROUND(E121*D121,2),"")</f>
        <v/>
      </c>
      <c r="G121" s="396"/>
      <c r="H121" s="396"/>
      <c r="I121" s="396"/>
    </row>
    <row r="122" spans="1:9" s="244" customFormat="1" ht="153" outlineLevel="1">
      <c r="A122" s="269"/>
      <c r="B122" s="270" t="s">
        <v>375</v>
      </c>
      <c r="C122" s="271"/>
      <c r="D122" s="272"/>
      <c r="E122" s="1162"/>
      <c r="F122" s="1163"/>
      <c r="G122" s="396"/>
      <c r="H122" s="396"/>
      <c r="I122" s="396"/>
    </row>
    <row r="123" spans="1:9" s="244" customFormat="1" outlineLevel="1">
      <c r="A123" s="277"/>
      <c r="B123" s="278" t="s">
        <v>374</v>
      </c>
      <c r="C123" s="279"/>
      <c r="D123" s="280"/>
      <c r="E123" s="1164"/>
      <c r="F123" s="1165"/>
      <c r="G123" s="396"/>
      <c r="H123" s="396"/>
      <c r="I123" s="396"/>
    </row>
    <row r="124" spans="1:9" s="244" customFormat="1" outlineLevel="1">
      <c r="A124" s="269"/>
      <c r="B124" s="270"/>
      <c r="C124" s="271"/>
      <c r="D124" s="272"/>
      <c r="E124" s="1162"/>
      <c r="F124" s="1163"/>
      <c r="G124" s="396"/>
      <c r="H124" s="396"/>
      <c r="I124" s="396"/>
    </row>
    <row r="125" spans="1:9" s="42" customFormat="1" outlineLevel="1">
      <c r="A125" s="313" t="s">
        <v>492</v>
      </c>
      <c r="B125" s="253" t="s">
        <v>49</v>
      </c>
      <c r="C125" s="254"/>
      <c r="D125" s="255"/>
      <c r="E125" s="1004"/>
      <c r="F125" s="1004"/>
      <c r="G125" s="902"/>
      <c r="H125" s="902"/>
      <c r="I125" s="902"/>
    </row>
    <row r="126" spans="1:9" s="42" customFormat="1" ht="76.5" outlineLevel="1">
      <c r="A126" s="344"/>
      <c r="B126" s="6" t="s">
        <v>48</v>
      </c>
      <c r="C126" s="315"/>
      <c r="D126" s="258"/>
      <c r="E126" s="1005"/>
      <c r="F126" s="1005"/>
      <c r="G126" s="902"/>
      <c r="H126" s="902"/>
      <c r="I126" s="902"/>
    </row>
    <row r="127" spans="1:9" s="42" customFormat="1" outlineLevel="1">
      <c r="A127" s="345"/>
      <c r="B127" s="26" t="s">
        <v>161</v>
      </c>
      <c r="C127" s="416"/>
      <c r="D127" s="261"/>
      <c r="E127" s="1006"/>
      <c r="F127" s="1006"/>
      <c r="G127" s="902"/>
      <c r="H127" s="902"/>
      <c r="I127" s="902"/>
    </row>
    <row r="128" spans="1:9" s="42" customFormat="1" outlineLevel="1">
      <c r="A128" s="262" t="s">
        <v>483</v>
      </c>
      <c r="B128" s="749" t="s">
        <v>329</v>
      </c>
      <c r="C128" s="2" t="s">
        <v>1063</v>
      </c>
      <c r="D128" s="264">
        <v>25</v>
      </c>
      <c r="E128" s="242"/>
      <c r="F128" s="1184" t="str">
        <f t="shared" ref="F128:F129" si="17">IF(N(E128),ROUND(E128*D128,2),"")</f>
        <v/>
      </c>
      <c r="G128" s="902"/>
      <c r="H128" s="902"/>
      <c r="I128" s="902"/>
    </row>
    <row r="129" spans="1:9" s="42" customFormat="1" outlineLevel="1">
      <c r="A129" s="262" t="s">
        <v>484</v>
      </c>
      <c r="B129" s="749" t="s">
        <v>330</v>
      </c>
      <c r="C129" s="2" t="s">
        <v>1063</v>
      </c>
      <c r="D129" s="264">
        <v>25</v>
      </c>
      <c r="E129" s="242"/>
      <c r="F129" s="1184" t="str">
        <f t="shared" si="17"/>
        <v/>
      </c>
      <c r="G129" s="902"/>
      <c r="H129" s="902"/>
      <c r="I129" s="902"/>
    </row>
    <row r="130" spans="1:9" s="249" customFormat="1" outlineLevel="1">
      <c r="A130" s="311"/>
      <c r="B130" s="312"/>
      <c r="C130" s="409"/>
      <c r="D130" s="410"/>
      <c r="E130" s="1266"/>
      <c r="F130" s="1266"/>
      <c r="G130" s="402"/>
      <c r="H130" s="402"/>
      <c r="I130" s="402"/>
    </row>
    <row r="131" spans="1:9" s="42" customFormat="1" outlineLevel="1">
      <c r="A131" s="313" t="s">
        <v>493</v>
      </c>
      <c r="B131" s="253" t="s">
        <v>652</v>
      </c>
      <c r="C131" s="254"/>
      <c r="D131" s="255"/>
      <c r="E131" s="1004"/>
      <c r="F131" s="1004"/>
      <c r="G131" s="902"/>
      <c r="H131" s="902"/>
      <c r="I131" s="902"/>
    </row>
    <row r="132" spans="1:9" s="42" customFormat="1" ht="51" outlineLevel="1">
      <c r="A132" s="344"/>
      <c r="B132" s="6" t="s">
        <v>50</v>
      </c>
      <c r="C132" s="315"/>
      <c r="D132" s="258"/>
      <c r="E132" s="1005"/>
      <c r="F132" s="1005"/>
      <c r="G132" s="902"/>
      <c r="H132" s="902"/>
      <c r="I132" s="902"/>
    </row>
    <row r="133" spans="1:9" s="42" customFormat="1" outlineLevel="1">
      <c r="A133" s="345"/>
      <c r="B133" s="26" t="s">
        <v>161</v>
      </c>
      <c r="C133" s="416"/>
      <c r="D133" s="261"/>
      <c r="E133" s="1006"/>
      <c r="F133" s="1006"/>
      <c r="G133" s="902"/>
      <c r="H133" s="902"/>
      <c r="I133" s="902"/>
    </row>
    <row r="134" spans="1:9" s="42" customFormat="1" outlineLevel="1">
      <c r="A134" s="262" t="s">
        <v>498</v>
      </c>
      <c r="B134" s="750" t="s">
        <v>331</v>
      </c>
      <c r="C134" s="2" t="s">
        <v>1063</v>
      </c>
      <c r="D134" s="264">
        <v>30</v>
      </c>
      <c r="E134" s="242"/>
      <c r="F134" s="1184" t="str">
        <f t="shared" ref="F134" si="18">IF(N(E134),ROUND(E134*D134,2),"")</f>
        <v/>
      </c>
      <c r="G134" s="902"/>
      <c r="H134" s="902"/>
      <c r="I134" s="902"/>
    </row>
    <row r="135" spans="1:9" s="249" customFormat="1" outlineLevel="1">
      <c r="A135" s="311"/>
      <c r="B135" s="312"/>
      <c r="C135" s="409"/>
      <c r="D135" s="410"/>
      <c r="E135" s="1266"/>
      <c r="F135" s="1266"/>
      <c r="G135" s="402"/>
      <c r="H135" s="402"/>
      <c r="I135" s="402"/>
    </row>
    <row r="136" spans="1:9" s="251" customFormat="1" outlineLevel="1">
      <c r="A136" s="273" t="s">
        <v>901</v>
      </c>
      <c r="B136" s="274" t="s">
        <v>14</v>
      </c>
      <c r="C136" s="320" t="s">
        <v>994</v>
      </c>
      <c r="D136" s="31">
        <v>10</v>
      </c>
      <c r="E136" s="250"/>
      <c r="F136" s="1464" t="str">
        <f t="shared" ref="F136" si="19">IF(N(E136),ROUND(E136*D136,2),"")</f>
        <v/>
      </c>
      <c r="G136" s="1001"/>
      <c r="H136" s="1001"/>
      <c r="I136" s="1001"/>
    </row>
    <row r="137" spans="1:9" s="251" customFormat="1" ht="25.5" outlineLevel="1">
      <c r="A137" s="269"/>
      <c r="B137" s="270" t="s">
        <v>16</v>
      </c>
      <c r="C137" s="321"/>
      <c r="D137" s="32"/>
      <c r="E137" s="1188"/>
      <c r="F137" s="1189"/>
      <c r="G137" s="1001"/>
      <c r="H137" s="1001"/>
      <c r="I137" s="1001"/>
    </row>
    <row r="138" spans="1:9" s="251" customFormat="1" outlineLevel="1">
      <c r="A138" s="277"/>
      <c r="B138" s="278" t="s">
        <v>15</v>
      </c>
      <c r="C138" s="322"/>
      <c r="D138" s="323"/>
      <c r="E138" s="1190"/>
      <c r="F138" s="1190"/>
      <c r="G138" s="1001"/>
      <c r="H138" s="1001"/>
      <c r="I138" s="1001"/>
    </row>
    <row r="139" spans="1:9" s="251" customFormat="1" outlineLevel="1">
      <c r="A139" s="269"/>
      <c r="B139" s="270"/>
      <c r="C139" s="36"/>
      <c r="D139" s="32"/>
      <c r="E139" s="1188"/>
      <c r="F139" s="1189"/>
      <c r="G139" s="1001"/>
      <c r="H139" s="1001"/>
      <c r="I139" s="1001"/>
    </row>
    <row r="140" spans="1:9" s="42" customFormat="1" ht="25.5" outlineLevel="1">
      <c r="A140" s="313" t="s">
        <v>588</v>
      </c>
      <c r="B140" s="253" t="s">
        <v>10</v>
      </c>
      <c r="C140" s="254"/>
      <c r="D140" s="255"/>
      <c r="E140" s="1004"/>
      <c r="F140" s="1004"/>
      <c r="G140" s="902"/>
      <c r="H140" s="902"/>
      <c r="I140" s="902"/>
    </row>
    <row r="141" spans="1:9" s="42" customFormat="1" ht="51" outlineLevel="1">
      <c r="A141" s="344"/>
      <c r="B141" s="6" t="s">
        <v>634</v>
      </c>
      <c r="C141" s="315"/>
      <c r="D141" s="258"/>
      <c r="E141" s="1005"/>
      <c r="F141" s="1005"/>
      <c r="G141" s="902"/>
      <c r="H141" s="902"/>
      <c r="I141" s="902"/>
    </row>
    <row r="142" spans="1:9" s="42" customFormat="1" outlineLevel="1">
      <c r="A142" s="345"/>
      <c r="B142" s="26" t="s">
        <v>13</v>
      </c>
      <c r="C142" s="416"/>
      <c r="D142" s="261"/>
      <c r="E142" s="1006"/>
      <c r="F142" s="1006"/>
      <c r="G142" s="902"/>
      <c r="H142" s="902"/>
      <c r="I142" s="902"/>
    </row>
    <row r="143" spans="1:9" s="42" customFormat="1" ht="25.5" outlineLevel="1">
      <c r="A143" s="262" t="s">
        <v>501</v>
      </c>
      <c r="B143" s="750" t="s">
        <v>12</v>
      </c>
      <c r="C143" s="33" t="s">
        <v>1063</v>
      </c>
      <c r="D143" s="472">
        <v>30</v>
      </c>
      <c r="E143" s="242"/>
      <c r="F143" s="1184" t="str">
        <f t="shared" ref="F143" si="20">IF(N(E143),ROUND(E143*D143,2),"")</f>
        <v/>
      </c>
      <c r="G143" s="902"/>
      <c r="H143" s="902"/>
      <c r="I143" s="902"/>
    </row>
    <row r="144" spans="1:9" s="249" customFormat="1" outlineLevel="1">
      <c r="A144" s="311"/>
      <c r="B144" s="312"/>
      <c r="C144" s="409"/>
      <c r="D144" s="410"/>
      <c r="E144" s="1266"/>
      <c r="F144" s="1266"/>
      <c r="G144" s="402"/>
      <c r="H144" s="402"/>
      <c r="I144" s="402"/>
    </row>
    <row r="145" spans="1:9" s="251" customFormat="1" outlineLevel="1">
      <c r="A145" s="273" t="s">
        <v>494</v>
      </c>
      <c r="B145" s="274" t="s">
        <v>18</v>
      </c>
      <c r="C145" s="320" t="s">
        <v>491</v>
      </c>
      <c r="D145" s="31">
        <v>2</v>
      </c>
      <c r="E145" s="250"/>
      <c r="F145" s="1464" t="str">
        <f t="shared" ref="F145" si="21">IF(N(E145),ROUND(E145*D145,2),"")</f>
        <v/>
      </c>
      <c r="G145" s="1001"/>
      <c r="H145" s="1001"/>
      <c r="I145" s="1001"/>
    </row>
    <row r="146" spans="1:9" s="251" customFormat="1" ht="38.25" outlineLevel="1">
      <c r="A146" s="269"/>
      <c r="B146" s="270" t="s">
        <v>20</v>
      </c>
      <c r="C146" s="321"/>
      <c r="D146" s="32"/>
      <c r="E146" s="1188"/>
      <c r="F146" s="1189"/>
      <c r="G146" s="1001"/>
      <c r="H146" s="1001"/>
      <c r="I146" s="1001"/>
    </row>
    <row r="147" spans="1:9" s="251" customFormat="1" outlineLevel="1">
      <c r="A147" s="277"/>
      <c r="B147" s="278" t="s">
        <v>19</v>
      </c>
      <c r="C147" s="322"/>
      <c r="D147" s="323"/>
      <c r="E147" s="1190"/>
      <c r="F147" s="1190"/>
      <c r="G147" s="1001"/>
      <c r="H147" s="1001"/>
      <c r="I147" s="1001"/>
    </row>
    <row r="148" spans="1:9" s="251" customFormat="1" outlineLevel="1">
      <c r="A148" s="269"/>
      <c r="B148" s="270"/>
      <c r="C148" s="36"/>
      <c r="D148" s="32"/>
      <c r="E148" s="1188"/>
      <c r="F148" s="1189"/>
      <c r="G148" s="1001"/>
      <c r="H148" s="1001"/>
      <c r="I148" s="1001"/>
    </row>
    <row r="149" spans="1:9" s="251" customFormat="1" ht="25.5" outlineLevel="1">
      <c r="A149" s="273" t="s">
        <v>897</v>
      </c>
      <c r="B149" s="274" t="s">
        <v>52</v>
      </c>
      <c r="C149" s="325" t="s">
        <v>491</v>
      </c>
      <c r="D149" s="28">
        <v>2</v>
      </c>
      <c r="E149" s="247"/>
      <c r="F149" s="1465" t="str">
        <f t="shared" ref="F149" si="22">IF(N(E149),ROUND(E149*D149,2),"")</f>
        <v/>
      </c>
      <c r="G149" s="1001"/>
      <c r="H149" s="1001"/>
      <c r="I149" s="1001"/>
    </row>
    <row r="150" spans="1:9" s="251" customFormat="1" ht="63.75" outlineLevel="1">
      <c r="A150" s="269"/>
      <c r="B150" s="270" t="s">
        <v>53</v>
      </c>
      <c r="C150" s="321"/>
      <c r="D150" s="32"/>
      <c r="E150" s="1188"/>
      <c r="F150" s="1189"/>
      <c r="G150" s="1001"/>
      <c r="H150" s="1001"/>
      <c r="I150" s="1001"/>
    </row>
    <row r="151" spans="1:9" s="251" customFormat="1" outlineLevel="1">
      <c r="A151" s="277"/>
      <c r="B151" s="278" t="s">
        <v>628</v>
      </c>
      <c r="C151" s="322"/>
      <c r="D151" s="323"/>
      <c r="E151" s="1190"/>
      <c r="F151" s="1190"/>
      <c r="G151" s="1001"/>
      <c r="H151" s="1001"/>
      <c r="I151" s="1001"/>
    </row>
    <row r="152" spans="1:9" s="251" customFormat="1" outlineLevel="1">
      <c r="A152" s="269"/>
      <c r="B152" s="270"/>
      <c r="C152" s="36"/>
      <c r="D152" s="32"/>
      <c r="E152" s="1188"/>
      <c r="F152" s="1189"/>
      <c r="G152" s="1001"/>
      <c r="H152" s="1001"/>
      <c r="I152" s="1001"/>
    </row>
    <row r="153" spans="1:9" s="251" customFormat="1" outlineLevel="1">
      <c r="A153" s="273" t="s">
        <v>898</v>
      </c>
      <c r="B153" s="274" t="s">
        <v>54</v>
      </c>
      <c r="C153" s="320" t="s">
        <v>1063</v>
      </c>
      <c r="D153" s="31">
        <v>20</v>
      </c>
      <c r="E153" s="250"/>
      <c r="F153" s="1464" t="str">
        <f t="shared" ref="F153" si="23">IF(N(E153),ROUND(E153*D153,2),"")</f>
        <v/>
      </c>
      <c r="G153" s="1001"/>
      <c r="H153" s="1001"/>
      <c r="I153" s="1001"/>
    </row>
    <row r="154" spans="1:9" s="251" customFormat="1" ht="38.25" outlineLevel="1">
      <c r="A154" s="269"/>
      <c r="B154" s="270" t="s">
        <v>56</v>
      </c>
      <c r="C154" s="321"/>
      <c r="D154" s="32"/>
      <c r="E154" s="1188"/>
      <c r="F154" s="1189"/>
      <c r="G154" s="1001"/>
      <c r="H154" s="1001"/>
      <c r="I154" s="1001"/>
    </row>
    <row r="155" spans="1:9" s="251" customFormat="1" outlineLevel="1">
      <c r="A155" s="277"/>
      <c r="B155" s="278" t="s">
        <v>55</v>
      </c>
      <c r="C155" s="322"/>
      <c r="D155" s="323"/>
      <c r="E155" s="1190"/>
      <c r="F155" s="1190"/>
      <c r="G155" s="1001"/>
      <c r="H155" s="1001"/>
      <c r="I155" s="1001"/>
    </row>
    <row r="156" spans="1:9" s="251" customFormat="1" outlineLevel="1">
      <c r="A156" s="269"/>
      <c r="B156" s="270"/>
      <c r="C156" s="36"/>
      <c r="D156" s="32"/>
      <c r="E156" s="1188"/>
      <c r="F156" s="1189"/>
      <c r="G156" s="1001"/>
      <c r="H156" s="1001"/>
      <c r="I156" s="1001"/>
    </row>
    <row r="157" spans="1:9" s="251" customFormat="1" outlineLevel="1">
      <c r="A157" s="273" t="s">
        <v>899</v>
      </c>
      <c r="B157" s="274" t="s">
        <v>332</v>
      </c>
      <c r="C157" s="325" t="s">
        <v>491</v>
      </c>
      <c r="D157" s="31">
        <v>2</v>
      </c>
      <c r="E157" s="250"/>
      <c r="F157" s="1464" t="str">
        <f t="shared" ref="F157" si="24">IF(N(E157),ROUND(E157*D157,2),"")</f>
        <v/>
      </c>
      <c r="G157" s="1001"/>
      <c r="H157" s="1001"/>
      <c r="I157" s="1001"/>
    </row>
    <row r="158" spans="1:9" s="251" customFormat="1" ht="63.75" outlineLevel="1">
      <c r="A158" s="269"/>
      <c r="B158" s="270" t="s">
        <v>632</v>
      </c>
      <c r="C158" s="321"/>
      <c r="D158" s="32"/>
      <c r="E158" s="1188"/>
      <c r="F158" s="1189"/>
      <c r="G158" s="1001"/>
      <c r="H158" s="1001"/>
      <c r="I158" s="1001"/>
    </row>
    <row r="159" spans="1:9" s="251" customFormat="1" outlineLevel="1">
      <c r="A159" s="277"/>
      <c r="B159" s="278" t="s">
        <v>631</v>
      </c>
      <c r="C159" s="322"/>
      <c r="D159" s="323"/>
      <c r="E159" s="1190"/>
      <c r="F159" s="1190"/>
      <c r="G159" s="1001"/>
      <c r="H159" s="1001"/>
      <c r="I159" s="1001"/>
    </row>
    <row r="160" spans="1:9" s="251" customFormat="1" outlineLevel="1">
      <c r="A160" s="269"/>
      <c r="B160" s="270"/>
      <c r="C160" s="36"/>
      <c r="D160" s="32"/>
      <c r="E160" s="1188"/>
      <c r="F160" s="1189"/>
      <c r="G160" s="1001"/>
      <c r="H160" s="1001"/>
      <c r="I160" s="1001"/>
    </row>
    <row r="161" spans="1:9" s="14" customFormat="1" outlineLevel="1">
      <c r="A161" s="533" t="s">
        <v>916</v>
      </c>
      <c r="B161" s="361" t="s">
        <v>635</v>
      </c>
      <c r="C161" s="753" t="s">
        <v>159</v>
      </c>
      <c r="D161" s="1002">
        <v>2</v>
      </c>
      <c r="E161" s="332"/>
      <c r="F161" s="1341" t="str">
        <f t="shared" ref="F161" si="25">IF(N(E161),ROUND(E161*D161,2),"")</f>
        <v/>
      </c>
      <c r="G161" s="41"/>
      <c r="H161" s="41"/>
      <c r="I161" s="41"/>
    </row>
    <row r="162" spans="1:9" s="14" customFormat="1" ht="102" outlineLevel="1">
      <c r="A162" s="500"/>
      <c r="B162" s="752" t="s">
        <v>60</v>
      </c>
      <c r="C162" s="538"/>
      <c r="D162" s="539"/>
      <c r="E162" s="1301"/>
      <c r="F162" s="1301"/>
      <c r="G162" s="41"/>
      <c r="H162" s="41"/>
      <c r="I162" s="41"/>
    </row>
    <row r="163" spans="1:9" s="14" customFormat="1" outlineLevel="1">
      <c r="A163" s="540"/>
      <c r="B163" s="541" t="s">
        <v>386</v>
      </c>
      <c r="C163" s="542"/>
      <c r="D163" s="543"/>
      <c r="E163" s="1335"/>
      <c r="F163" s="1335"/>
      <c r="G163" s="41"/>
      <c r="H163" s="41"/>
      <c r="I163" s="41"/>
    </row>
    <row r="164" spans="1:9" s="42" customFormat="1" ht="13.5" thickBot="1">
      <c r="A164" s="37"/>
      <c r="B164" s="38"/>
      <c r="C164" s="39"/>
      <c r="D164" s="40"/>
      <c r="E164" s="1176"/>
      <c r="F164" s="1209"/>
      <c r="G164" s="13"/>
      <c r="H164" s="41"/>
      <c r="I164" s="41"/>
    </row>
    <row r="165" spans="1:9" s="46" customFormat="1" ht="20.100000000000001" customHeight="1" thickBot="1">
      <c r="A165" s="43"/>
      <c r="B165" s="193" t="s">
        <v>61</v>
      </c>
      <c r="C165" s="112"/>
      <c r="D165" s="112"/>
      <c r="E165" s="1251"/>
      <c r="F165" s="1428">
        <f>SUM(F121:F163)</f>
        <v>0</v>
      </c>
      <c r="G165" s="45"/>
      <c r="H165" s="45"/>
      <c r="I165" s="45"/>
    </row>
    <row r="166" spans="1:9" s="87" customFormat="1">
      <c r="A166" s="100"/>
      <c r="B166" s="101"/>
      <c r="C166" s="102"/>
      <c r="D166" s="103"/>
      <c r="E166" s="1182"/>
      <c r="F166" s="1209"/>
      <c r="G166" s="25"/>
      <c r="H166" s="25"/>
      <c r="I166" s="25"/>
    </row>
    <row r="167" spans="1:9" s="46" customFormat="1" ht="20.100000000000001" customHeight="1">
      <c r="A167" s="104" t="s">
        <v>638</v>
      </c>
      <c r="B167" s="105" t="s">
        <v>333</v>
      </c>
      <c r="C167" s="106"/>
      <c r="D167" s="107"/>
      <c r="E167" s="1210"/>
      <c r="F167" s="1211"/>
      <c r="G167" s="45"/>
      <c r="H167" s="45"/>
      <c r="I167" s="45"/>
    </row>
    <row r="168" spans="1:9" s="42" customFormat="1" collapsed="1">
      <c r="A168" s="108"/>
      <c r="B168" s="109"/>
      <c r="C168" s="110"/>
      <c r="D168" s="111"/>
      <c r="E168" s="1212"/>
      <c r="F168" s="1213"/>
      <c r="G168" s="13"/>
      <c r="H168" s="41"/>
      <c r="I168" s="41"/>
    </row>
    <row r="169" spans="1:9" s="244" customFormat="1" ht="38.25" outlineLevel="1">
      <c r="A169" s="273" t="s">
        <v>490</v>
      </c>
      <c r="B169" s="274" t="s">
        <v>334</v>
      </c>
      <c r="C169" s="275" t="s">
        <v>159</v>
      </c>
      <c r="D169" s="276">
        <v>4</v>
      </c>
      <c r="E169" s="246"/>
      <c r="F169" s="1185" t="str">
        <f t="shared" ref="F169" si="26">IF(N(E169),ROUND(E169*D169,2),"")</f>
        <v/>
      </c>
      <c r="G169" s="396"/>
      <c r="H169" s="396"/>
      <c r="I169" s="396"/>
    </row>
    <row r="170" spans="1:9" s="244" customFormat="1" ht="38.25" outlineLevel="1">
      <c r="A170" s="269"/>
      <c r="B170" s="270" t="s">
        <v>335</v>
      </c>
      <c r="C170" s="271"/>
      <c r="D170" s="272"/>
      <c r="E170" s="1162"/>
      <c r="F170" s="1163"/>
      <c r="G170" s="396"/>
      <c r="H170" s="396"/>
      <c r="I170" s="396"/>
    </row>
    <row r="171" spans="1:9" s="244" customFormat="1" outlineLevel="1">
      <c r="A171" s="269"/>
      <c r="B171" s="754" t="s">
        <v>336</v>
      </c>
      <c r="C171" s="271"/>
      <c r="D171" s="272"/>
      <c r="E171" s="1162"/>
      <c r="F171" s="1163"/>
      <c r="G171" s="396"/>
      <c r="H171" s="396"/>
      <c r="I171" s="396"/>
    </row>
    <row r="172" spans="1:9" s="244" customFormat="1" outlineLevel="1">
      <c r="A172" s="277"/>
      <c r="B172" s="278" t="s">
        <v>337</v>
      </c>
      <c r="C172" s="279"/>
      <c r="D172" s="280"/>
      <c r="E172" s="1164"/>
      <c r="F172" s="1165"/>
      <c r="G172" s="396"/>
      <c r="H172" s="396"/>
      <c r="I172" s="396"/>
    </row>
    <row r="173" spans="1:9" s="42" customFormat="1" ht="13.5" thickBot="1">
      <c r="A173" s="37"/>
      <c r="B173" s="38"/>
      <c r="C173" s="39"/>
      <c r="D173" s="40"/>
      <c r="E173" s="1176"/>
      <c r="F173" s="1209"/>
      <c r="G173" s="13"/>
      <c r="H173" s="41"/>
      <c r="I173" s="41"/>
    </row>
    <row r="174" spans="1:9" s="46" customFormat="1" ht="20.100000000000001" customHeight="1" thickBot="1">
      <c r="A174" s="43"/>
      <c r="B174" s="193" t="s">
        <v>338</v>
      </c>
      <c r="C174" s="112"/>
      <c r="D174" s="112"/>
      <c r="E174" s="1251"/>
      <c r="F174" s="1428">
        <f>SUM(F169:F172)</f>
        <v>0</v>
      </c>
      <c r="G174" s="45"/>
      <c r="H174" s="45"/>
      <c r="I174" s="45"/>
    </row>
    <row r="175" spans="1:9" s="87" customFormat="1">
      <c r="A175" s="100"/>
      <c r="B175" s="101"/>
      <c r="C175" s="102"/>
      <c r="D175" s="103"/>
      <c r="E175" s="1182"/>
      <c r="F175" s="1209"/>
      <c r="G175" s="25"/>
      <c r="H175" s="25"/>
      <c r="I175" s="25"/>
    </row>
    <row r="176" spans="1:9" s="46" customFormat="1" ht="20.100000000000001" customHeight="1">
      <c r="A176" s="104" t="s">
        <v>2145</v>
      </c>
      <c r="B176" s="105" t="s">
        <v>339</v>
      </c>
      <c r="C176" s="106"/>
      <c r="D176" s="107"/>
      <c r="E176" s="1210"/>
      <c r="F176" s="1211"/>
      <c r="G176" s="45"/>
      <c r="H176" s="45"/>
      <c r="I176" s="45"/>
    </row>
    <row r="177" spans="1:9" s="42" customFormat="1" collapsed="1">
      <c r="A177" s="108"/>
      <c r="B177" s="109"/>
      <c r="C177" s="110"/>
      <c r="D177" s="111"/>
      <c r="E177" s="1212"/>
      <c r="F177" s="1213"/>
      <c r="G177" s="13"/>
      <c r="H177" s="41"/>
      <c r="I177" s="41"/>
    </row>
    <row r="178" spans="1:9" s="244" customFormat="1" outlineLevel="1">
      <c r="A178" s="273" t="s">
        <v>490</v>
      </c>
      <c r="B178" s="274" t="s">
        <v>67</v>
      </c>
      <c r="C178" s="275" t="s">
        <v>491</v>
      </c>
      <c r="D178" s="276">
        <v>3</v>
      </c>
      <c r="E178" s="246"/>
      <c r="F178" s="1185" t="str">
        <f t="shared" ref="F178" si="27">IF(N(E178),ROUND(E178*D178,2),"")</f>
        <v/>
      </c>
      <c r="G178" s="396"/>
      <c r="H178" s="396"/>
      <c r="I178" s="396"/>
    </row>
    <row r="179" spans="1:9" s="244" customFormat="1" ht="89.25" outlineLevel="1">
      <c r="A179" s="269"/>
      <c r="B179" s="270" t="s">
        <v>62</v>
      </c>
      <c r="C179" s="271"/>
      <c r="D179" s="272"/>
      <c r="E179" s="1162"/>
      <c r="F179" s="1163"/>
      <c r="G179" s="396"/>
      <c r="H179" s="396"/>
      <c r="I179" s="396"/>
    </row>
    <row r="180" spans="1:9" s="244" customFormat="1" outlineLevel="1">
      <c r="A180" s="269"/>
      <c r="B180" s="754" t="s">
        <v>64</v>
      </c>
      <c r="C180" s="271"/>
      <c r="D180" s="272"/>
      <c r="E180" s="1162"/>
      <c r="F180" s="1163"/>
      <c r="G180" s="396"/>
      <c r="H180" s="396"/>
      <c r="I180" s="396"/>
    </row>
    <row r="181" spans="1:9" s="244" customFormat="1" outlineLevel="1">
      <c r="A181" s="269"/>
      <c r="B181" s="754" t="s">
        <v>65</v>
      </c>
      <c r="C181" s="271"/>
      <c r="D181" s="272"/>
      <c r="E181" s="1162"/>
      <c r="F181" s="1163"/>
      <c r="G181" s="396"/>
      <c r="H181" s="396"/>
      <c r="I181" s="396"/>
    </row>
    <row r="182" spans="1:9" s="244" customFormat="1" outlineLevel="1">
      <c r="A182" s="269"/>
      <c r="B182" s="754" t="s">
        <v>66</v>
      </c>
      <c r="C182" s="271"/>
      <c r="D182" s="272"/>
      <c r="E182" s="1162"/>
      <c r="F182" s="1163"/>
      <c r="G182" s="396"/>
      <c r="H182" s="396"/>
      <c r="I182" s="396"/>
    </row>
    <row r="183" spans="1:9" s="244" customFormat="1" outlineLevel="1">
      <c r="A183" s="277"/>
      <c r="B183" s="278" t="s">
        <v>63</v>
      </c>
      <c r="C183" s="279"/>
      <c r="D183" s="280"/>
      <c r="E183" s="1164"/>
      <c r="F183" s="1165"/>
      <c r="G183" s="396"/>
      <c r="H183" s="396"/>
      <c r="I183" s="396"/>
    </row>
    <row r="184" spans="1:9" s="244" customFormat="1" outlineLevel="1">
      <c r="A184" s="269"/>
      <c r="B184" s="270"/>
      <c r="C184" s="271"/>
      <c r="D184" s="272"/>
      <c r="E184" s="1162"/>
      <c r="F184" s="1163"/>
      <c r="G184" s="396"/>
      <c r="H184" s="396"/>
      <c r="I184" s="396"/>
    </row>
    <row r="185" spans="1:9" s="244" customFormat="1" ht="14.25" outlineLevel="1">
      <c r="A185" s="273" t="s">
        <v>492</v>
      </c>
      <c r="B185" s="274" t="s">
        <v>340</v>
      </c>
      <c r="C185" s="275" t="s">
        <v>159</v>
      </c>
      <c r="D185" s="276">
        <v>2</v>
      </c>
      <c r="E185" s="246"/>
      <c r="F185" s="1185" t="str">
        <f t="shared" ref="F185" si="28">IF(N(E185),ROUND(E185*D185,2),"")</f>
        <v/>
      </c>
      <c r="G185" s="396"/>
      <c r="H185" s="396"/>
      <c r="I185" s="396"/>
    </row>
    <row r="186" spans="1:9" s="244" customFormat="1" ht="76.5" outlineLevel="1">
      <c r="A186" s="269"/>
      <c r="B186" s="270" t="s">
        <v>71</v>
      </c>
      <c r="C186" s="271"/>
      <c r="D186" s="272"/>
      <c r="E186" s="1162"/>
      <c r="F186" s="1163"/>
      <c r="G186" s="396"/>
      <c r="H186" s="396"/>
      <c r="I186" s="396"/>
    </row>
    <row r="187" spans="1:9" s="244" customFormat="1" outlineLevel="1">
      <c r="A187" s="269"/>
      <c r="B187" s="754" t="s">
        <v>68</v>
      </c>
      <c r="C187" s="271"/>
      <c r="D187" s="272"/>
      <c r="E187" s="1162"/>
      <c r="F187" s="1163"/>
      <c r="G187" s="396"/>
      <c r="H187" s="396"/>
      <c r="I187" s="396"/>
    </row>
    <row r="188" spans="1:9" s="244" customFormat="1" outlineLevel="1">
      <c r="A188" s="269"/>
      <c r="B188" s="754" t="s">
        <v>69</v>
      </c>
      <c r="C188" s="271"/>
      <c r="D188" s="272"/>
      <c r="E188" s="1162"/>
      <c r="F188" s="1163"/>
      <c r="G188" s="396"/>
      <c r="H188" s="396"/>
      <c r="I188" s="396"/>
    </row>
    <row r="189" spans="1:9" s="244" customFormat="1" outlineLevel="1">
      <c r="A189" s="269"/>
      <c r="B189" s="754" t="s">
        <v>70</v>
      </c>
      <c r="C189" s="271"/>
      <c r="D189" s="272"/>
      <c r="E189" s="1162"/>
      <c r="F189" s="1163"/>
      <c r="G189" s="396"/>
      <c r="H189" s="396"/>
      <c r="I189" s="396"/>
    </row>
    <row r="190" spans="1:9" s="244" customFormat="1" outlineLevel="1">
      <c r="A190" s="269"/>
      <c r="B190" s="754" t="s">
        <v>72</v>
      </c>
      <c r="C190" s="271"/>
      <c r="D190" s="272"/>
      <c r="E190" s="1162"/>
      <c r="F190" s="1163"/>
      <c r="G190" s="396"/>
      <c r="H190" s="396"/>
      <c r="I190" s="396"/>
    </row>
    <row r="191" spans="1:9" s="244" customFormat="1" outlineLevel="1">
      <c r="A191" s="269"/>
      <c r="B191" s="755" t="s">
        <v>75</v>
      </c>
      <c r="C191" s="271"/>
      <c r="D191" s="272"/>
      <c r="E191" s="1162"/>
      <c r="F191" s="1163"/>
      <c r="G191" s="396"/>
      <c r="H191" s="396"/>
      <c r="I191" s="396"/>
    </row>
    <row r="192" spans="1:9" s="244" customFormat="1" outlineLevel="1">
      <c r="A192" s="269"/>
      <c r="B192" s="755" t="s">
        <v>73</v>
      </c>
      <c r="C192" s="271"/>
      <c r="D192" s="272"/>
      <c r="E192" s="1162"/>
      <c r="F192" s="1163"/>
      <c r="G192" s="396"/>
      <c r="H192" s="396"/>
      <c r="I192" s="396"/>
    </row>
    <row r="193" spans="1:9" s="244" customFormat="1" outlineLevel="1">
      <c r="A193" s="269"/>
      <c r="B193" s="755" t="s">
        <v>76</v>
      </c>
      <c r="C193" s="271"/>
      <c r="D193" s="272"/>
      <c r="E193" s="1162"/>
      <c r="F193" s="1163"/>
      <c r="G193" s="396"/>
      <c r="H193" s="396"/>
      <c r="I193" s="396"/>
    </row>
    <row r="194" spans="1:9" s="244" customFormat="1" outlineLevel="1">
      <c r="A194" s="277"/>
      <c r="B194" s="278" t="s">
        <v>77</v>
      </c>
      <c r="C194" s="279"/>
      <c r="D194" s="280"/>
      <c r="E194" s="1164"/>
      <c r="F194" s="1165"/>
      <c r="G194" s="396"/>
      <c r="H194" s="396"/>
      <c r="I194" s="396"/>
    </row>
    <row r="195" spans="1:9" s="244" customFormat="1" outlineLevel="1">
      <c r="A195" s="269"/>
      <c r="B195" s="270"/>
      <c r="C195" s="271"/>
      <c r="D195" s="272"/>
      <c r="E195" s="1162"/>
      <c r="F195" s="1163"/>
      <c r="G195" s="396"/>
      <c r="H195" s="396"/>
      <c r="I195" s="396"/>
    </row>
    <row r="196" spans="1:9" s="42" customFormat="1" outlineLevel="1">
      <c r="A196" s="313" t="s">
        <v>493</v>
      </c>
      <c r="B196" s="253" t="s">
        <v>78</v>
      </c>
      <c r="C196" s="254"/>
      <c r="D196" s="255"/>
      <c r="E196" s="1004"/>
      <c r="F196" s="1004"/>
      <c r="G196" s="902"/>
      <c r="H196" s="902"/>
      <c r="I196" s="902"/>
    </row>
    <row r="197" spans="1:9" s="42" customFormat="1" ht="25.5" outlineLevel="1">
      <c r="A197" s="344"/>
      <c r="B197" s="6" t="s">
        <v>79</v>
      </c>
      <c r="C197" s="315"/>
      <c r="D197" s="258"/>
      <c r="E197" s="1005"/>
      <c r="F197" s="1005"/>
      <c r="G197" s="902"/>
      <c r="H197" s="902"/>
      <c r="I197" s="902"/>
    </row>
    <row r="198" spans="1:9" s="42" customFormat="1" outlineLevel="1">
      <c r="A198" s="345"/>
      <c r="B198" s="26" t="s">
        <v>537</v>
      </c>
      <c r="C198" s="416"/>
      <c r="D198" s="261"/>
      <c r="E198" s="1006"/>
      <c r="F198" s="1006"/>
      <c r="G198" s="902"/>
      <c r="H198" s="902"/>
      <c r="I198" s="902"/>
    </row>
    <row r="199" spans="1:9" s="42" customFormat="1" outlineLevel="1">
      <c r="A199" s="262" t="s">
        <v>498</v>
      </c>
      <c r="B199" s="749" t="s">
        <v>341</v>
      </c>
      <c r="C199" s="2" t="s">
        <v>491</v>
      </c>
      <c r="D199" s="264">
        <v>4</v>
      </c>
      <c r="E199" s="242"/>
      <c r="F199" s="1184" t="str">
        <f t="shared" ref="F199" si="29">IF(N(E199),ROUND(E199*D199,2),"")</f>
        <v/>
      </c>
      <c r="G199" s="902"/>
      <c r="H199" s="902"/>
      <c r="I199" s="902"/>
    </row>
    <row r="200" spans="1:9" s="249" customFormat="1" outlineLevel="1">
      <c r="A200" s="311"/>
      <c r="B200" s="312"/>
      <c r="C200" s="409"/>
      <c r="D200" s="410"/>
      <c r="E200" s="1266"/>
      <c r="F200" s="1266"/>
      <c r="G200" s="402"/>
      <c r="H200" s="402"/>
      <c r="I200" s="402"/>
    </row>
    <row r="201" spans="1:9" s="42" customFormat="1" outlineLevel="1">
      <c r="A201" s="313" t="s">
        <v>901</v>
      </c>
      <c r="B201" s="253" t="s">
        <v>80</v>
      </c>
      <c r="C201" s="254"/>
      <c r="D201" s="255"/>
      <c r="E201" s="1004"/>
      <c r="F201" s="1004"/>
      <c r="G201" s="902"/>
      <c r="H201" s="902"/>
      <c r="I201" s="902"/>
    </row>
    <row r="202" spans="1:9" s="42" customFormat="1" ht="51" outlineLevel="1">
      <c r="A202" s="344"/>
      <c r="B202" s="6" t="s">
        <v>1663</v>
      </c>
      <c r="C202" s="315"/>
      <c r="D202" s="258"/>
      <c r="E202" s="1005"/>
      <c r="F202" s="1005"/>
      <c r="G202" s="902"/>
      <c r="H202" s="902"/>
      <c r="I202" s="902"/>
    </row>
    <row r="203" spans="1:9" s="42" customFormat="1" outlineLevel="1">
      <c r="A203" s="345"/>
      <c r="B203" s="26" t="s">
        <v>161</v>
      </c>
      <c r="C203" s="416"/>
      <c r="D203" s="261"/>
      <c r="E203" s="1006"/>
      <c r="F203" s="1006"/>
      <c r="G203" s="902"/>
      <c r="H203" s="902"/>
      <c r="I203" s="902"/>
    </row>
    <row r="204" spans="1:9" s="42" customFormat="1" outlineLevel="1">
      <c r="A204" s="262" t="s">
        <v>500</v>
      </c>
      <c r="B204" s="750" t="s">
        <v>342</v>
      </c>
      <c r="C204" s="2" t="s">
        <v>1063</v>
      </c>
      <c r="D204" s="264">
        <v>10</v>
      </c>
      <c r="E204" s="242"/>
      <c r="F204" s="1184" t="str">
        <f t="shared" ref="F204" si="30">IF(N(E204),ROUND(E204*D204,2),"")</f>
        <v/>
      </c>
      <c r="G204" s="902"/>
      <c r="H204" s="902"/>
      <c r="I204" s="902"/>
    </row>
    <row r="205" spans="1:9" s="249" customFormat="1" outlineLevel="1">
      <c r="A205" s="311"/>
      <c r="B205" s="312"/>
      <c r="C205" s="409"/>
      <c r="D205" s="410"/>
      <c r="E205" s="1266"/>
      <c r="F205" s="1266"/>
      <c r="G205" s="402"/>
      <c r="H205" s="402"/>
      <c r="I205" s="402"/>
    </row>
    <row r="206" spans="1:9" s="42" customFormat="1" outlineLevel="1">
      <c r="A206" s="313" t="s">
        <v>588</v>
      </c>
      <c r="B206" s="253" t="s">
        <v>81</v>
      </c>
      <c r="C206" s="254"/>
      <c r="D206" s="255"/>
      <c r="E206" s="1004"/>
      <c r="F206" s="1004"/>
      <c r="G206" s="902"/>
      <c r="H206" s="902"/>
      <c r="I206" s="902"/>
    </row>
    <row r="207" spans="1:9" s="42" customFormat="1" ht="38.25" outlineLevel="1">
      <c r="A207" s="344"/>
      <c r="B207" s="6" t="s">
        <v>82</v>
      </c>
      <c r="C207" s="315"/>
      <c r="D207" s="258"/>
      <c r="E207" s="1005"/>
      <c r="F207" s="1005"/>
      <c r="G207" s="902"/>
      <c r="H207" s="902"/>
      <c r="I207" s="902"/>
    </row>
    <row r="208" spans="1:9" s="42" customFormat="1" outlineLevel="1">
      <c r="A208" s="345"/>
      <c r="B208" s="26" t="s">
        <v>161</v>
      </c>
      <c r="C208" s="416"/>
      <c r="D208" s="261"/>
      <c r="E208" s="1006"/>
      <c r="F208" s="1006"/>
      <c r="G208" s="902"/>
      <c r="H208" s="902"/>
      <c r="I208" s="902"/>
    </row>
    <row r="209" spans="1:9" s="42" customFormat="1" outlineLevel="1">
      <c r="A209" s="262" t="s">
        <v>501</v>
      </c>
      <c r="B209" s="750" t="s">
        <v>342</v>
      </c>
      <c r="C209" s="2" t="s">
        <v>1063</v>
      </c>
      <c r="D209" s="264">
        <v>5</v>
      </c>
      <c r="E209" s="242"/>
      <c r="F209" s="1184" t="str">
        <f t="shared" ref="F209" si="31">IF(N(E209),ROUND(E209*D209,2),"")</f>
        <v/>
      </c>
      <c r="G209" s="902"/>
      <c r="H209" s="902"/>
      <c r="I209" s="902"/>
    </row>
    <row r="210" spans="1:9" s="249" customFormat="1" outlineLevel="1">
      <c r="A210" s="311"/>
      <c r="B210" s="312"/>
      <c r="C210" s="409"/>
      <c r="D210" s="410"/>
      <c r="E210" s="1266"/>
      <c r="F210" s="1266"/>
      <c r="G210" s="402"/>
      <c r="H210" s="402"/>
      <c r="I210" s="402"/>
    </row>
    <row r="211" spans="1:9" s="42" customFormat="1" outlineLevel="1">
      <c r="A211" s="313" t="s">
        <v>494</v>
      </c>
      <c r="B211" s="253" t="s">
        <v>87</v>
      </c>
      <c r="C211" s="254"/>
      <c r="D211" s="255"/>
      <c r="E211" s="1004"/>
      <c r="F211" s="1004"/>
      <c r="G211" s="902"/>
      <c r="H211" s="902"/>
      <c r="I211" s="902"/>
    </row>
    <row r="212" spans="1:9" s="42" customFormat="1" ht="25.5" outlineLevel="1">
      <c r="A212" s="344"/>
      <c r="B212" s="6" t="s">
        <v>89</v>
      </c>
      <c r="C212" s="315"/>
      <c r="D212" s="258"/>
      <c r="E212" s="1005"/>
      <c r="F212" s="1005"/>
      <c r="G212" s="902"/>
      <c r="H212" s="902"/>
      <c r="I212" s="902"/>
    </row>
    <row r="213" spans="1:9" s="42" customFormat="1" outlineLevel="1">
      <c r="A213" s="345"/>
      <c r="B213" s="26" t="s">
        <v>90</v>
      </c>
      <c r="C213" s="416"/>
      <c r="D213" s="261"/>
      <c r="E213" s="1006"/>
      <c r="F213" s="1006"/>
      <c r="G213" s="902"/>
      <c r="H213" s="902"/>
      <c r="I213" s="902"/>
    </row>
    <row r="214" spans="1:9" s="42" customFormat="1" outlineLevel="1">
      <c r="A214" s="262" t="s">
        <v>519</v>
      </c>
      <c r="B214" s="750" t="s">
        <v>88</v>
      </c>
      <c r="C214" s="2" t="s">
        <v>491</v>
      </c>
      <c r="D214" s="264">
        <v>8</v>
      </c>
      <c r="E214" s="242"/>
      <c r="F214" s="1184" t="str">
        <f t="shared" ref="F214" si="32">IF(N(E214),ROUND(E214*D214,2),"")</f>
        <v/>
      </c>
      <c r="G214" s="902"/>
      <c r="H214" s="902"/>
      <c r="I214" s="902"/>
    </row>
    <row r="215" spans="1:9" s="249" customFormat="1" outlineLevel="1">
      <c r="A215" s="311"/>
      <c r="B215" s="312"/>
      <c r="C215" s="409"/>
      <c r="D215" s="410"/>
      <c r="E215" s="1266"/>
      <c r="F215" s="1266"/>
      <c r="G215" s="402"/>
      <c r="H215" s="402"/>
      <c r="I215" s="402"/>
    </row>
    <row r="216" spans="1:9" s="42" customFormat="1" outlineLevel="1">
      <c r="A216" s="313" t="s">
        <v>897</v>
      </c>
      <c r="B216" s="253" t="s">
        <v>91</v>
      </c>
      <c r="C216" s="254"/>
      <c r="D216" s="255"/>
      <c r="E216" s="1004"/>
      <c r="F216" s="1004"/>
      <c r="G216" s="902"/>
      <c r="H216" s="902"/>
      <c r="I216" s="902"/>
    </row>
    <row r="217" spans="1:9" s="42" customFormat="1" ht="38.25" outlineLevel="1">
      <c r="A217" s="344"/>
      <c r="B217" s="6" t="s">
        <v>1662</v>
      </c>
      <c r="C217" s="315"/>
      <c r="D217" s="258"/>
      <c r="E217" s="1005"/>
      <c r="F217" s="1005"/>
      <c r="G217" s="902"/>
      <c r="H217" s="902"/>
      <c r="I217" s="902"/>
    </row>
    <row r="218" spans="1:9" s="42" customFormat="1" outlineLevel="1">
      <c r="A218" s="345"/>
      <c r="B218" s="26" t="s">
        <v>92</v>
      </c>
      <c r="C218" s="416"/>
      <c r="D218" s="261"/>
      <c r="E218" s="1006"/>
      <c r="F218" s="1006"/>
      <c r="G218" s="902"/>
      <c r="H218" s="902"/>
      <c r="I218" s="902"/>
    </row>
    <row r="219" spans="1:9" s="42" customFormat="1" outlineLevel="1">
      <c r="A219" s="262" t="s">
        <v>520</v>
      </c>
      <c r="B219" s="750" t="s">
        <v>342</v>
      </c>
      <c r="C219" s="2" t="s">
        <v>491</v>
      </c>
      <c r="D219" s="264">
        <v>5</v>
      </c>
      <c r="E219" s="242"/>
      <c r="F219" s="1184" t="str">
        <f t="shared" ref="F219" si="33">IF(N(E219),ROUND(E219*D219,2),"")</f>
        <v/>
      </c>
      <c r="G219" s="902"/>
      <c r="H219" s="902"/>
      <c r="I219" s="902"/>
    </row>
    <row r="220" spans="1:9" s="249" customFormat="1" outlineLevel="1">
      <c r="A220" s="311"/>
      <c r="B220" s="312"/>
      <c r="C220" s="409"/>
      <c r="D220" s="410"/>
      <c r="E220" s="1266"/>
      <c r="F220" s="1266"/>
      <c r="G220" s="402"/>
      <c r="H220" s="402"/>
      <c r="I220" s="402"/>
    </row>
    <row r="221" spans="1:9" s="251" customFormat="1" outlineLevel="1">
      <c r="A221" s="273" t="s">
        <v>898</v>
      </c>
      <c r="B221" s="274" t="s">
        <v>1664</v>
      </c>
      <c r="C221" s="325" t="s">
        <v>491</v>
      </c>
      <c r="D221" s="31">
        <v>5</v>
      </c>
      <c r="E221" s="250"/>
      <c r="F221" s="1464" t="str">
        <f t="shared" ref="F221" si="34">IF(N(E221),ROUND(E221*D221,2),"")</f>
        <v/>
      </c>
      <c r="G221" s="1001"/>
      <c r="H221" s="1001"/>
      <c r="I221" s="1001"/>
    </row>
    <row r="222" spans="1:9" s="251" customFormat="1" ht="51" outlineLevel="1">
      <c r="A222" s="269"/>
      <c r="B222" s="270" t="s">
        <v>1665</v>
      </c>
      <c r="C222" s="321"/>
      <c r="D222" s="32"/>
      <c r="E222" s="1188"/>
      <c r="F222" s="1189"/>
      <c r="G222" s="1001"/>
      <c r="H222" s="1001"/>
      <c r="I222" s="1001"/>
    </row>
    <row r="223" spans="1:9" s="251" customFormat="1" outlineLevel="1">
      <c r="A223" s="277"/>
      <c r="B223" s="278" t="s">
        <v>631</v>
      </c>
      <c r="C223" s="322"/>
      <c r="D223" s="323"/>
      <c r="E223" s="1190"/>
      <c r="F223" s="1190"/>
      <c r="G223" s="1001"/>
      <c r="H223" s="1001"/>
      <c r="I223" s="1001"/>
    </row>
    <row r="224" spans="1:9" s="251" customFormat="1" outlineLevel="1">
      <c r="A224" s="269"/>
      <c r="B224" s="270"/>
      <c r="C224" s="36"/>
      <c r="D224" s="32"/>
      <c r="E224" s="1188"/>
      <c r="F224" s="1189"/>
      <c r="G224" s="1001"/>
      <c r="H224" s="1001"/>
      <c r="I224" s="1001"/>
    </row>
    <row r="225" spans="1:9" s="14" customFormat="1" outlineLevel="1">
      <c r="A225" s="533" t="s">
        <v>899</v>
      </c>
      <c r="B225" s="361" t="s">
        <v>635</v>
      </c>
      <c r="C225" s="395" t="s">
        <v>159</v>
      </c>
      <c r="D225" s="377">
        <v>5</v>
      </c>
      <c r="E225" s="332"/>
      <c r="F225" s="1341" t="str">
        <f t="shared" ref="F225" si="35">IF(N(E225),ROUND(E225*D225,2),"")</f>
        <v/>
      </c>
      <c r="G225" s="41"/>
      <c r="H225" s="41"/>
      <c r="I225" s="41"/>
    </row>
    <row r="226" spans="1:9" s="14" customFormat="1" ht="63.75" outlineLevel="1">
      <c r="A226" s="500"/>
      <c r="B226" s="751" t="s">
        <v>1666</v>
      </c>
      <c r="C226" s="538"/>
      <c r="D226" s="539"/>
      <c r="E226" s="1301"/>
      <c r="F226" s="1301"/>
      <c r="G226" s="41"/>
      <c r="H226" s="41"/>
      <c r="I226" s="41"/>
    </row>
    <row r="227" spans="1:9" s="14" customFormat="1" outlineLevel="1">
      <c r="A227" s="540"/>
      <c r="B227" s="541" t="s">
        <v>386</v>
      </c>
      <c r="C227" s="542"/>
      <c r="D227" s="543"/>
      <c r="E227" s="1335"/>
      <c r="F227" s="1335"/>
      <c r="G227" s="41"/>
      <c r="H227" s="41"/>
      <c r="I227" s="41"/>
    </row>
    <row r="228" spans="1:9" s="42" customFormat="1" ht="13.5" thickBot="1">
      <c r="A228" s="37"/>
      <c r="B228" s="38"/>
      <c r="C228" s="39"/>
      <c r="D228" s="40"/>
      <c r="E228" s="1176"/>
      <c r="F228" s="1209"/>
      <c r="G228" s="13"/>
      <c r="H228" s="41"/>
      <c r="I228" s="41"/>
    </row>
    <row r="229" spans="1:9" s="46" customFormat="1" ht="20.100000000000001" customHeight="1" thickBot="1">
      <c r="A229" s="43"/>
      <c r="B229" s="88" t="s">
        <v>2149</v>
      </c>
      <c r="C229" s="112"/>
      <c r="D229" s="112"/>
      <c r="E229" s="1251"/>
      <c r="F229" s="1428">
        <f>SUM(F178:F227)</f>
        <v>0</v>
      </c>
      <c r="G229" s="45"/>
      <c r="H229" s="45"/>
      <c r="I229" s="45"/>
    </row>
    <row r="230" spans="1:9" s="87" customFormat="1">
      <c r="A230" s="100"/>
      <c r="B230" s="101"/>
      <c r="C230" s="102"/>
      <c r="D230" s="103"/>
      <c r="E230" s="1182"/>
      <c r="F230" s="1209"/>
      <c r="G230" s="25"/>
      <c r="H230" s="25"/>
      <c r="I230" s="25"/>
    </row>
    <row r="231" spans="1:9" s="115" customFormat="1" ht="20.100000000000001" customHeight="1">
      <c r="A231" s="194" t="str">
        <f>"REKAPITULACIJA "&amp;B5</f>
        <v>REKAPITULACIJA Glavna zgrada</v>
      </c>
      <c r="B231" s="80"/>
      <c r="C231" s="99"/>
      <c r="D231" s="99"/>
      <c r="E231" s="1207"/>
      <c r="F231" s="1208"/>
      <c r="G231" s="114"/>
      <c r="H231" s="114"/>
      <c r="I231" s="114"/>
    </row>
    <row r="232" spans="1:9" s="115" customFormat="1" ht="23.25" customHeight="1">
      <c r="A232" s="116" t="str">
        <f>A7</f>
        <v>6.1.1.</v>
      </c>
      <c r="B232" s="117" t="str">
        <f>B7</f>
        <v>Instalacija VRV sustava - grijanje i hlađenje</v>
      </c>
      <c r="C232" s="118"/>
      <c r="D232" s="119"/>
      <c r="E232" s="1237"/>
      <c r="F232" s="1238">
        <f>F117</f>
        <v>0</v>
      </c>
      <c r="G232" s="114"/>
      <c r="H232" s="114"/>
      <c r="I232" s="114"/>
    </row>
    <row r="233" spans="1:9" s="115" customFormat="1" ht="23.25" customHeight="1">
      <c r="A233" s="120" t="str">
        <f>A119</f>
        <v>6.1.2.</v>
      </c>
      <c r="B233" s="121" t="str">
        <f>B119</f>
        <v>Instalacija hlađenja - tehnička soba</v>
      </c>
      <c r="C233" s="122"/>
      <c r="D233" s="123"/>
      <c r="E233" s="1239"/>
      <c r="F233" s="1240">
        <f>F165</f>
        <v>0</v>
      </c>
      <c r="G233" s="114"/>
      <c r="H233" s="114"/>
      <c r="I233" s="114"/>
    </row>
    <row r="234" spans="1:9" s="115" customFormat="1" ht="23.25" customHeight="1">
      <c r="A234" s="120" t="str">
        <f>A167</f>
        <v>6.1.3.</v>
      </c>
      <c r="B234" s="121" t="str">
        <f>B167</f>
        <v>Električne grijače ploče</v>
      </c>
      <c r="C234" s="122"/>
      <c r="D234" s="123"/>
      <c r="E234" s="1239"/>
      <c r="F234" s="1240">
        <f>F174</f>
        <v>0</v>
      </c>
      <c r="G234" s="114"/>
      <c r="H234" s="114"/>
      <c r="I234" s="114"/>
    </row>
    <row r="235" spans="1:9" s="115" customFormat="1" ht="23.25" customHeight="1">
      <c r="A235" s="124" t="str">
        <f>A176</f>
        <v>6.1.4.</v>
      </c>
      <c r="B235" s="121" t="str">
        <f>B176</f>
        <v>Ventilacija</v>
      </c>
      <c r="C235" s="122"/>
      <c r="D235" s="123"/>
      <c r="E235" s="1239"/>
      <c r="F235" s="1240">
        <f>F229</f>
        <v>0</v>
      </c>
      <c r="G235" s="114"/>
      <c r="H235" s="114"/>
      <c r="I235" s="114"/>
    </row>
    <row r="236" spans="1:9" s="115" customFormat="1" ht="13.5" thickBot="1">
      <c r="A236" s="126"/>
      <c r="B236" s="127"/>
      <c r="C236" s="128"/>
      <c r="D236" s="129"/>
      <c r="E236" s="1246"/>
      <c r="F236" s="1247"/>
      <c r="G236" s="114"/>
      <c r="H236" s="114"/>
      <c r="I236" s="114"/>
    </row>
    <row r="237" spans="1:9" s="134" customFormat="1" ht="27.75" customHeight="1" thickTop="1" thickBot="1">
      <c r="A237" s="154"/>
      <c r="B237" s="130" t="str">
        <f>"UKUPNO "&amp;B5&amp;":"</f>
        <v>UKUPNO Glavna zgrada:</v>
      </c>
      <c r="C237" s="131"/>
      <c r="D237" s="132"/>
      <c r="E237" s="1248"/>
      <c r="F237" s="1249">
        <f>SUM(F232:F236)</f>
        <v>0</v>
      </c>
      <c r="G237" s="133"/>
      <c r="H237" s="133"/>
      <c r="I237" s="133"/>
    </row>
    <row r="238" spans="1:9">
      <c r="A238" s="135"/>
      <c r="B238" s="136"/>
      <c r="C238" s="137"/>
      <c r="D238" s="137"/>
      <c r="E238" s="1243"/>
      <c r="F238" s="1244"/>
    </row>
    <row r="239" spans="1:9" s="46" customFormat="1" ht="20.100000000000001" customHeight="1">
      <c r="A239" s="79" t="s">
        <v>586</v>
      </c>
      <c r="B239" s="80" t="s">
        <v>1676</v>
      </c>
      <c r="C239" s="98"/>
      <c r="D239" s="99"/>
      <c r="E239" s="1207"/>
      <c r="F239" s="1208"/>
      <c r="G239" s="45"/>
      <c r="H239" s="45"/>
      <c r="I239" s="45"/>
    </row>
    <row r="240" spans="1:9" s="87" customFormat="1">
      <c r="A240" s="100"/>
      <c r="B240" s="101"/>
      <c r="C240" s="102"/>
      <c r="D240" s="103"/>
      <c r="E240" s="1182"/>
      <c r="F240" s="1209"/>
      <c r="G240" s="25"/>
      <c r="H240" s="25"/>
      <c r="I240" s="25"/>
    </row>
    <row r="241" spans="1:9" s="46" customFormat="1" ht="20.100000000000001" customHeight="1">
      <c r="A241" s="104" t="s">
        <v>1667</v>
      </c>
      <c r="B241" s="141" t="s">
        <v>343</v>
      </c>
      <c r="C241" s="106"/>
      <c r="D241" s="107"/>
      <c r="E241" s="1210"/>
      <c r="F241" s="1211"/>
      <c r="G241" s="45"/>
      <c r="H241" s="45"/>
      <c r="I241" s="45"/>
    </row>
    <row r="242" spans="1:9" s="87" customFormat="1">
      <c r="A242" s="138"/>
      <c r="B242" s="139"/>
      <c r="C242" s="140"/>
      <c r="D242" s="111"/>
      <c r="E242" s="1212"/>
      <c r="F242" s="1213"/>
      <c r="G242" s="25"/>
      <c r="H242" s="25"/>
      <c r="I242" s="25"/>
    </row>
    <row r="243" spans="1:9" s="244" customFormat="1" ht="51" outlineLevel="1">
      <c r="A243" s="273" t="s">
        <v>490</v>
      </c>
      <c r="B243" s="274" t="s">
        <v>344</v>
      </c>
      <c r="C243" s="275" t="s">
        <v>159</v>
      </c>
      <c r="D243" s="276">
        <v>2</v>
      </c>
      <c r="E243" s="246"/>
      <c r="F243" s="1185" t="str">
        <f t="shared" ref="F243" si="36">IF(N(E243),ROUND(E243*D243,2),"")</f>
        <v/>
      </c>
      <c r="G243" s="396"/>
      <c r="H243" s="396"/>
      <c r="I243" s="396"/>
    </row>
    <row r="244" spans="1:9" s="244" customFormat="1" ht="153" outlineLevel="1">
      <c r="A244" s="269"/>
      <c r="B244" s="270" t="s">
        <v>345</v>
      </c>
      <c r="C244" s="271"/>
      <c r="D244" s="272"/>
      <c r="E244" s="1162"/>
      <c r="F244" s="1163"/>
      <c r="G244" s="396"/>
      <c r="H244" s="396"/>
      <c r="I244" s="396"/>
    </row>
    <row r="245" spans="1:9" s="244" customFormat="1" outlineLevel="1">
      <c r="A245" s="277"/>
      <c r="B245" s="278" t="s">
        <v>374</v>
      </c>
      <c r="C245" s="279"/>
      <c r="D245" s="280"/>
      <c r="E245" s="1164"/>
      <c r="F245" s="1165"/>
      <c r="G245" s="396"/>
      <c r="H245" s="396"/>
      <c r="I245" s="396"/>
    </row>
    <row r="246" spans="1:9" s="244" customFormat="1" outlineLevel="1">
      <c r="A246" s="269"/>
      <c r="B246" s="270"/>
      <c r="C246" s="271"/>
      <c r="D246" s="272"/>
      <c r="E246" s="1162"/>
      <c r="F246" s="1163"/>
      <c r="G246" s="396"/>
      <c r="H246" s="396"/>
      <c r="I246" s="396"/>
    </row>
    <row r="247" spans="1:9" s="42" customFormat="1" outlineLevel="1">
      <c r="A247" s="313" t="s">
        <v>492</v>
      </c>
      <c r="B247" s="253" t="s">
        <v>49</v>
      </c>
      <c r="C247" s="254"/>
      <c r="D247" s="255"/>
      <c r="E247" s="1004"/>
      <c r="F247" s="1004"/>
      <c r="G247" s="902"/>
      <c r="H247" s="902"/>
      <c r="I247" s="902"/>
    </row>
    <row r="248" spans="1:9" s="42" customFormat="1" ht="76.5" outlineLevel="1">
      <c r="A248" s="344"/>
      <c r="B248" s="6" t="s">
        <v>48</v>
      </c>
      <c r="C248" s="315"/>
      <c r="D248" s="258"/>
      <c r="E248" s="1005"/>
      <c r="F248" s="1005"/>
      <c r="G248" s="902"/>
      <c r="H248" s="902"/>
      <c r="I248" s="902"/>
    </row>
    <row r="249" spans="1:9" s="42" customFormat="1" outlineLevel="1">
      <c r="A249" s="345"/>
      <c r="B249" s="26" t="s">
        <v>161</v>
      </c>
      <c r="C249" s="416"/>
      <c r="D249" s="261"/>
      <c r="E249" s="1006"/>
      <c r="F249" s="1006"/>
      <c r="G249" s="902"/>
      <c r="H249" s="902"/>
      <c r="I249" s="902"/>
    </row>
    <row r="250" spans="1:9" s="42" customFormat="1" outlineLevel="1">
      <c r="A250" s="262" t="s">
        <v>483</v>
      </c>
      <c r="B250" s="749" t="s">
        <v>329</v>
      </c>
      <c r="C250" s="2" t="s">
        <v>1063</v>
      </c>
      <c r="D250" s="264">
        <v>10</v>
      </c>
      <c r="E250" s="242"/>
      <c r="F250" s="1184" t="str">
        <f t="shared" ref="F250:F251" si="37">IF(N(E250),ROUND(E250*D250,2),"")</f>
        <v/>
      </c>
      <c r="G250" s="902"/>
      <c r="H250" s="902"/>
      <c r="I250" s="902"/>
    </row>
    <row r="251" spans="1:9" s="42" customFormat="1" outlineLevel="1">
      <c r="A251" s="262" t="s">
        <v>484</v>
      </c>
      <c r="B251" s="749" t="s">
        <v>330</v>
      </c>
      <c r="C251" s="2" t="s">
        <v>1063</v>
      </c>
      <c r="D251" s="264">
        <v>10</v>
      </c>
      <c r="E251" s="242"/>
      <c r="F251" s="1184" t="str">
        <f t="shared" si="37"/>
        <v/>
      </c>
      <c r="G251" s="902"/>
      <c r="H251" s="902"/>
      <c r="I251" s="902"/>
    </row>
    <row r="252" spans="1:9" s="249" customFormat="1" outlineLevel="1">
      <c r="A252" s="311"/>
      <c r="B252" s="312"/>
      <c r="C252" s="409"/>
      <c r="D252" s="410"/>
      <c r="E252" s="1266"/>
      <c r="F252" s="1266"/>
      <c r="G252" s="402"/>
      <c r="H252" s="402"/>
      <c r="I252" s="402"/>
    </row>
    <row r="253" spans="1:9" s="42" customFormat="1" outlineLevel="1">
      <c r="A253" s="313" t="s">
        <v>493</v>
      </c>
      <c r="B253" s="253" t="s">
        <v>1965</v>
      </c>
      <c r="C253" s="254"/>
      <c r="D253" s="255"/>
      <c r="E253" s="1004"/>
      <c r="F253" s="1004"/>
      <c r="G253" s="902"/>
      <c r="H253" s="902"/>
      <c r="I253" s="902"/>
    </row>
    <row r="254" spans="1:9" s="42" customFormat="1" ht="63.75" outlineLevel="1">
      <c r="A254" s="344"/>
      <c r="B254" s="6" t="s">
        <v>650</v>
      </c>
      <c r="C254" s="315"/>
      <c r="D254" s="258"/>
      <c r="E254" s="1005"/>
      <c r="F254" s="1005"/>
      <c r="G254" s="902"/>
      <c r="H254" s="902"/>
      <c r="I254" s="902"/>
    </row>
    <row r="255" spans="1:9" s="42" customFormat="1" outlineLevel="1">
      <c r="A255" s="345"/>
      <c r="B255" s="26" t="s">
        <v>161</v>
      </c>
      <c r="C255" s="416"/>
      <c r="D255" s="261"/>
      <c r="E255" s="1006"/>
      <c r="F255" s="1006"/>
      <c r="G255" s="902"/>
      <c r="H255" s="902"/>
      <c r="I255" s="902"/>
    </row>
    <row r="256" spans="1:9" s="42" customFormat="1" outlineLevel="1">
      <c r="A256" s="262" t="s">
        <v>498</v>
      </c>
      <c r="B256" s="750" t="s">
        <v>346</v>
      </c>
      <c r="C256" s="2" t="s">
        <v>1063</v>
      </c>
      <c r="D256" s="264">
        <v>30</v>
      </c>
      <c r="E256" s="242"/>
      <c r="F256" s="1184" t="str">
        <f t="shared" ref="F256" si="38">IF(N(E256),ROUND(E256*D256,2),"")</f>
        <v/>
      </c>
      <c r="G256" s="902"/>
      <c r="H256" s="902"/>
      <c r="I256" s="902"/>
    </row>
    <row r="257" spans="1:9" s="249" customFormat="1" outlineLevel="1">
      <c r="A257" s="311"/>
      <c r="B257" s="312"/>
      <c r="C257" s="409"/>
      <c r="D257" s="410"/>
      <c r="E257" s="1266"/>
      <c r="F257" s="1266"/>
      <c r="G257" s="402"/>
      <c r="H257" s="402"/>
      <c r="I257" s="402"/>
    </row>
    <row r="258" spans="1:9" s="251" customFormat="1" outlineLevel="1">
      <c r="A258" s="273" t="s">
        <v>901</v>
      </c>
      <c r="B258" s="274" t="s">
        <v>14</v>
      </c>
      <c r="C258" s="320" t="s">
        <v>994</v>
      </c>
      <c r="D258" s="31">
        <v>4</v>
      </c>
      <c r="E258" s="250"/>
      <c r="F258" s="1464" t="str">
        <f t="shared" ref="F258" si="39">IF(N(E258),ROUND(E258*D258,2),"")</f>
        <v/>
      </c>
      <c r="G258" s="1001"/>
      <c r="H258" s="1001"/>
      <c r="I258" s="1001"/>
    </row>
    <row r="259" spans="1:9" s="251" customFormat="1" ht="25.5" outlineLevel="1">
      <c r="A259" s="269"/>
      <c r="B259" s="270" t="s">
        <v>16</v>
      </c>
      <c r="C259" s="321"/>
      <c r="D259" s="32"/>
      <c r="E259" s="1188"/>
      <c r="F259" s="1189"/>
      <c r="G259" s="1001"/>
      <c r="H259" s="1001"/>
      <c r="I259" s="1001"/>
    </row>
    <row r="260" spans="1:9" s="251" customFormat="1" outlineLevel="1">
      <c r="A260" s="277"/>
      <c r="B260" s="278" t="s">
        <v>15</v>
      </c>
      <c r="C260" s="322"/>
      <c r="D260" s="323"/>
      <c r="E260" s="1190"/>
      <c r="F260" s="1190"/>
      <c r="G260" s="1001"/>
      <c r="H260" s="1001"/>
      <c r="I260" s="1001"/>
    </row>
    <row r="261" spans="1:9" s="251" customFormat="1" outlineLevel="1">
      <c r="A261" s="269"/>
      <c r="B261" s="270"/>
      <c r="C261" s="36"/>
      <c r="D261" s="32"/>
      <c r="E261" s="1188"/>
      <c r="F261" s="1189"/>
      <c r="G261" s="1001"/>
      <c r="H261" s="1001"/>
      <c r="I261" s="1001"/>
    </row>
    <row r="262" spans="1:9" s="42" customFormat="1" ht="25.5" outlineLevel="1">
      <c r="A262" s="313" t="s">
        <v>588</v>
      </c>
      <c r="B262" s="253" t="s">
        <v>10</v>
      </c>
      <c r="C262" s="254"/>
      <c r="D262" s="255"/>
      <c r="E262" s="1004"/>
      <c r="F262" s="1004"/>
      <c r="G262" s="902"/>
      <c r="H262" s="902"/>
      <c r="I262" s="902"/>
    </row>
    <row r="263" spans="1:9" s="42" customFormat="1" ht="51" outlineLevel="1">
      <c r="A263" s="344"/>
      <c r="B263" s="6" t="s">
        <v>634</v>
      </c>
      <c r="C263" s="315"/>
      <c r="D263" s="258"/>
      <c r="E263" s="1005"/>
      <c r="F263" s="1005"/>
      <c r="G263" s="902"/>
      <c r="H263" s="902"/>
      <c r="I263" s="902"/>
    </row>
    <row r="264" spans="1:9" s="42" customFormat="1" outlineLevel="1">
      <c r="A264" s="345"/>
      <c r="B264" s="26" t="s">
        <v>13</v>
      </c>
      <c r="C264" s="416"/>
      <c r="D264" s="261"/>
      <c r="E264" s="1006"/>
      <c r="F264" s="1006"/>
      <c r="G264" s="902"/>
      <c r="H264" s="902"/>
      <c r="I264" s="902"/>
    </row>
    <row r="265" spans="1:9" s="42" customFormat="1" ht="25.5" outlineLevel="1">
      <c r="A265" s="262" t="s">
        <v>501</v>
      </c>
      <c r="B265" s="750" t="s">
        <v>11</v>
      </c>
      <c r="C265" s="2" t="s">
        <v>1063</v>
      </c>
      <c r="D265" s="414">
        <v>4</v>
      </c>
      <c r="E265" s="400"/>
      <c r="F265" s="1268" t="str">
        <f t="shared" ref="F265:F266" si="40">IF(N(E265),ROUND(E265*D265,2),"")</f>
        <v/>
      </c>
      <c r="G265" s="902"/>
      <c r="H265" s="902"/>
      <c r="I265" s="902"/>
    </row>
    <row r="266" spans="1:9" s="42" customFormat="1" ht="25.5" outlineLevel="1">
      <c r="A266" s="262" t="s">
        <v>502</v>
      </c>
      <c r="B266" s="750" t="s">
        <v>12</v>
      </c>
      <c r="C266" s="2" t="s">
        <v>1063</v>
      </c>
      <c r="D266" s="414">
        <v>4</v>
      </c>
      <c r="E266" s="400"/>
      <c r="F266" s="1268" t="str">
        <f t="shared" si="40"/>
        <v/>
      </c>
      <c r="G266" s="902"/>
      <c r="H266" s="902"/>
      <c r="I266" s="902"/>
    </row>
    <row r="267" spans="1:9" s="249" customFormat="1" outlineLevel="1">
      <c r="A267" s="311"/>
      <c r="B267" s="312"/>
      <c r="C267" s="409"/>
      <c r="D267" s="410"/>
      <c r="E267" s="1266"/>
      <c r="F267" s="1266"/>
      <c r="G267" s="402"/>
      <c r="H267" s="402"/>
      <c r="I267" s="402"/>
    </row>
    <row r="268" spans="1:9" s="251" customFormat="1" outlineLevel="1">
      <c r="A268" s="273" t="s">
        <v>494</v>
      </c>
      <c r="B268" s="274" t="s">
        <v>18</v>
      </c>
      <c r="C268" s="325" t="s">
        <v>491</v>
      </c>
      <c r="D268" s="28">
        <v>2</v>
      </c>
      <c r="E268" s="250"/>
      <c r="F268" s="1464" t="str">
        <f t="shared" ref="F268" si="41">IF(N(E268),ROUND(E268*D268,2),"")</f>
        <v/>
      </c>
      <c r="G268" s="1001"/>
      <c r="H268" s="1001"/>
      <c r="I268" s="1001"/>
    </row>
    <row r="269" spans="1:9" s="251" customFormat="1" ht="38.25" outlineLevel="1">
      <c r="A269" s="269"/>
      <c r="B269" s="270" t="s">
        <v>20</v>
      </c>
      <c r="C269" s="443"/>
      <c r="D269" s="30"/>
      <c r="E269" s="1188"/>
      <c r="F269" s="1189"/>
      <c r="G269" s="1001"/>
      <c r="H269" s="1001"/>
      <c r="I269" s="1001"/>
    </row>
    <row r="270" spans="1:9" s="251" customFormat="1" outlineLevel="1">
      <c r="A270" s="277"/>
      <c r="B270" s="278" t="s">
        <v>19</v>
      </c>
      <c r="C270" s="279"/>
      <c r="D270" s="346"/>
      <c r="E270" s="1190"/>
      <c r="F270" s="1190"/>
      <c r="G270" s="1001"/>
      <c r="H270" s="1001"/>
      <c r="I270" s="1001"/>
    </row>
    <row r="271" spans="1:9" s="251" customFormat="1" outlineLevel="1">
      <c r="A271" s="269"/>
      <c r="B271" s="270"/>
      <c r="C271" s="29"/>
      <c r="D271" s="30"/>
      <c r="E271" s="1188"/>
      <c r="F271" s="1189"/>
      <c r="G271" s="1001"/>
      <c r="H271" s="1001"/>
      <c r="I271" s="1001"/>
    </row>
    <row r="272" spans="1:9" s="251" customFormat="1" ht="25.5" outlineLevel="1">
      <c r="A272" s="273" t="s">
        <v>897</v>
      </c>
      <c r="B272" s="274" t="s">
        <v>52</v>
      </c>
      <c r="C272" s="325" t="s">
        <v>491</v>
      </c>
      <c r="D272" s="28">
        <v>2</v>
      </c>
      <c r="E272" s="247"/>
      <c r="F272" s="1465" t="str">
        <f t="shared" ref="F272" si="42">IF(N(E272),ROUND(E272*D272,2),"")</f>
        <v/>
      </c>
      <c r="G272" s="1001"/>
      <c r="H272" s="1001"/>
      <c r="I272" s="1001"/>
    </row>
    <row r="273" spans="1:9" s="251" customFormat="1" ht="63.75" outlineLevel="1">
      <c r="A273" s="269"/>
      <c r="B273" s="270" t="s">
        <v>53</v>
      </c>
      <c r="C273" s="321"/>
      <c r="D273" s="32"/>
      <c r="E273" s="1188"/>
      <c r="F273" s="1189"/>
      <c r="G273" s="1001"/>
      <c r="H273" s="1001"/>
      <c r="I273" s="1001"/>
    </row>
    <row r="274" spans="1:9" s="251" customFormat="1" outlineLevel="1">
      <c r="A274" s="277"/>
      <c r="B274" s="278" t="s">
        <v>628</v>
      </c>
      <c r="C274" s="322"/>
      <c r="D274" s="323"/>
      <c r="E274" s="1190"/>
      <c r="F274" s="1190"/>
      <c r="G274" s="1001"/>
      <c r="H274" s="1001"/>
      <c r="I274" s="1001"/>
    </row>
    <row r="275" spans="1:9" s="251" customFormat="1" outlineLevel="1">
      <c r="A275" s="269"/>
      <c r="B275" s="270"/>
      <c r="C275" s="36"/>
      <c r="D275" s="32"/>
      <c r="E275" s="1188"/>
      <c r="F275" s="1189"/>
      <c r="G275" s="1001"/>
      <c r="H275" s="1001"/>
      <c r="I275" s="1001"/>
    </row>
    <row r="276" spans="1:9" s="251" customFormat="1" outlineLevel="1">
      <c r="A276" s="273" t="s">
        <v>898</v>
      </c>
      <c r="B276" s="274" t="s">
        <v>54</v>
      </c>
      <c r="C276" s="320" t="s">
        <v>1063</v>
      </c>
      <c r="D276" s="31">
        <v>4</v>
      </c>
      <c r="E276" s="250"/>
      <c r="F276" s="1464" t="str">
        <f t="shared" ref="F276" si="43">IF(N(E276),ROUND(E276*D276,2),"")</f>
        <v/>
      </c>
      <c r="G276" s="1001"/>
      <c r="H276" s="1001"/>
      <c r="I276" s="1001"/>
    </row>
    <row r="277" spans="1:9" s="251" customFormat="1" ht="38.25" outlineLevel="1">
      <c r="A277" s="269"/>
      <c r="B277" s="270" t="s">
        <v>56</v>
      </c>
      <c r="C277" s="321"/>
      <c r="D277" s="32"/>
      <c r="E277" s="1188"/>
      <c r="F277" s="1189"/>
      <c r="G277" s="1001"/>
      <c r="H277" s="1001"/>
      <c r="I277" s="1001"/>
    </row>
    <row r="278" spans="1:9" s="251" customFormat="1" outlineLevel="1">
      <c r="A278" s="277"/>
      <c r="B278" s="278" t="s">
        <v>55</v>
      </c>
      <c r="C278" s="322"/>
      <c r="D278" s="323"/>
      <c r="E278" s="1190"/>
      <c r="F278" s="1190"/>
      <c r="G278" s="1001"/>
      <c r="H278" s="1001"/>
      <c r="I278" s="1001"/>
    </row>
    <row r="279" spans="1:9" s="251" customFormat="1" outlineLevel="1">
      <c r="A279" s="269"/>
      <c r="B279" s="270"/>
      <c r="C279" s="36"/>
      <c r="D279" s="32"/>
      <c r="E279" s="1188"/>
      <c r="F279" s="1189"/>
      <c r="G279" s="1001"/>
      <c r="H279" s="1001"/>
      <c r="I279" s="1001"/>
    </row>
    <row r="280" spans="1:9" s="251" customFormat="1" outlineLevel="1">
      <c r="A280" s="273" t="s">
        <v>899</v>
      </c>
      <c r="B280" s="274" t="s">
        <v>1966</v>
      </c>
      <c r="C280" s="325" t="s">
        <v>491</v>
      </c>
      <c r="D280" s="31">
        <v>2</v>
      </c>
      <c r="E280" s="250"/>
      <c r="F280" s="1464" t="str">
        <f t="shared" ref="F280" si="44">IF(N(E280),ROUND(E280*D280,2),"")</f>
        <v/>
      </c>
      <c r="G280" s="1001"/>
      <c r="H280" s="1001"/>
      <c r="I280" s="1001"/>
    </row>
    <row r="281" spans="1:9" s="251" customFormat="1" ht="63.75" outlineLevel="1">
      <c r="A281" s="269"/>
      <c r="B281" s="270" t="s">
        <v>1677</v>
      </c>
      <c r="C281" s="321"/>
      <c r="D281" s="32"/>
      <c r="E281" s="1188"/>
      <c r="F281" s="1189"/>
      <c r="G281" s="1001"/>
      <c r="H281" s="1001"/>
      <c r="I281" s="1001"/>
    </row>
    <row r="282" spans="1:9" s="251" customFormat="1" outlineLevel="1">
      <c r="A282" s="277"/>
      <c r="B282" s="278" t="s">
        <v>631</v>
      </c>
      <c r="C282" s="322"/>
      <c r="D282" s="323"/>
      <c r="E282" s="1190"/>
      <c r="F282" s="1190"/>
      <c r="G282" s="1001"/>
      <c r="H282" s="1001"/>
      <c r="I282" s="1001"/>
    </row>
    <row r="283" spans="1:9" s="251" customFormat="1" outlineLevel="1">
      <c r="A283" s="269"/>
      <c r="B283" s="270"/>
      <c r="C283" s="36"/>
      <c r="D283" s="32"/>
      <c r="E283" s="1188"/>
      <c r="F283" s="1189"/>
      <c r="G283" s="1001"/>
      <c r="H283" s="1001"/>
      <c r="I283" s="1001"/>
    </row>
    <row r="284" spans="1:9" s="251" customFormat="1" outlineLevel="1">
      <c r="A284" s="273" t="s">
        <v>909</v>
      </c>
      <c r="B284" s="274" t="s">
        <v>58</v>
      </c>
      <c r="C284" s="325" t="s">
        <v>1063</v>
      </c>
      <c r="D284" s="31">
        <v>5</v>
      </c>
      <c r="E284" s="250"/>
      <c r="F284" s="1464" t="str">
        <f t="shared" ref="F284" si="45">IF(N(E284),ROUND(E284*D284,2),"")</f>
        <v/>
      </c>
      <c r="G284" s="1001"/>
      <c r="H284" s="1001"/>
      <c r="I284" s="1001"/>
    </row>
    <row r="285" spans="1:9" s="251" customFormat="1" ht="51" outlineLevel="1">
      <c r="A285" s="269"/>
      <c r="B285" s="270" t="s">
        <v>59</v>
      </c>
      <c r="C285" s="321"/>
      <c r="D285" s="32"/>
      <c r="E285" s="1188"/>
      <c r="F285" s="1189"/>
      <c r="G285" s="1001"/>
      <c r="H285" s="1001"/>
      <c r="I285" s="1001"/>
    </row>
    <row r="286" spans="1:9" s="251" customFormat="1" outlineLevel="1">
      <c r="A286" s="277"/>
      <c r="B286" s="278" t="s">
        <v>57</v>
      </c>
      <c r="C286" s="322"/>
      <c r="D286" s="323"/>
      <c r="E286" s="1190"/>
      <c r="F286" s="1190"/>
      <c r="G286" s="1001"/>
      <c r="H286" s="1001"/>
      <c r="I286" s="1001"/>
    </row>
    <row r="287" spans="1:9" s="251" customFormat="1" outlineLevel="1">
      <c r="A287" s="269"/>
      <c r="B287" s="270"/>
      <c r="C287" s="36"/>
      <c r="D287" s="32"/>
      <c r="E287" s="1188"/>
      <c r="F287" s="1189"/>
      <c r="G287" s="1001"/>
      <c r="H287" s="1001"/>
      <c r="I287" s="1001"/>
    </row>
    <row r="288" spans="1:9" s="14" customFormat="1" outlineLevel="1">
      <c r="A288" s="533" t="s">
        <v>916</v>
      </c>
      <c r="B288" s="361" t="s">
        <v>635</v>
      </c>
      <c r="C288" s="395" t="s">
        <v>159</v>
      </c>
      <c r="D288" s="377">
        <v>2</v>
      </c>
      <c r="E288" s="332"/>
      <c r="F288" s="1341" t="str">
        <f t="shared" ref="F288" si="46">IF(N(E288),ROUND(E288*D288,2),"")</f>
        <v/>
      </c>
      <c r="G288" s="41"/>
      <c r="H288" s="41"/>
      <c r="I288" s="41"/>
    </row>
    <row r="289" spans="1:9" s="14" customFormat="1" ht="102" outlineLevel="1">
      <c r="A289" s="500"/>
      <c r="B289" s="752" t="s">
        <v>60</v>
      </c>
      <c r="C289" s="538"/>
      <c r="D289" s="539"/>
      <c r="E289" s="1301"/>
      <c r="F289" s="1301"/>
      <c r="G289" s="41"/>
      <c r="H289" s="41"/>
      <c r="I289" s="41"/>
    </row>
    <row r="290" spans="1:9" s="14" customFormat="1" outlineLevel="1">
      <c r="A290" s="540"/>
      <c r="B290" s="541" t="s">
        <v>386</v>
      </c>
      <c r="C290" s="542"/>
      <c r="D290" s="543"/>
      <c r="E290" s="1335"/>
      <c r="F290" s="1335"/>
      <c r="G290" s="41"/>
      <c r="H290" s="41"/>
      <c r="I290" s="41"/>
    </row>
    <row r="291" spans="1:9" s="42" customFormat="1" ht="13.5" thickBot="1">
      <c r="A291" s="37"/>
      <c r="B291" s="38"/>
      <c r="C291" s="39"/>
      <c r="D291" s="40"/>
      <c r="E291" s="1176"/>
      <c r="F291" s="1209"/>
      <c r="G291" s="13"/>
      <c r="H291" s="41"/>
      <c r="I291" s="41"/>
    </row>
    <row r="292" spans="1:9" s="46" customFormat="1" ht="20.100000000000001" customHeight="1" thickBot="1">
      <c r="A292" s="43"/>
      <c r="B292" s="193" t="s">
        <v>1678</v>
      </c>
      <c r="C292" s="112"/>
      <c r="D292" s="112"/>
      <c r="E292" s="1251"/>
      <c r="F292" s="1428">
        <f>SUM(F243:F291)</f>
        <v>0</v>
      </c>
      <c r="G292" s="45"/>
      <c r="H292" s="45"/>
      <c r="I292" s="45"/>
    </row>
    <row r="293" spans="1:9" s="87" customFormat="1">
      <c r="A293" s="100"/>
      <c r="B293" s="101"/>
      <c r="C293" s="102"/>
      <c r="D293" s="103"/>
      <c r="E293" s="1182"/>
      <c r="F293" s="1209"/>
      <c r="G293" s="25"/>
      <c r="H293" s="25"/>
      <c r="I293" s="25"/>
    </row>
    <row r="294" spans="1:9" s="46" customFormat="1" ht="20.100000000000001" customHeight="1">
      <c r="A294" s="104" t="s">
        <v>1674</v>
      </c>
      <c r="B294" s="105" t="s">
        <v>1679</v>
      </c>
      <c r="C294" s="106"/>
      <c r="D294" s="107"/>
      <c r="E294" s="1210"/>
      <c r="F294" s="1211"/>
      <c r="G294" s="45"/>
      <c r="H294" s="45"/>
      <c r="I294" s="45"/>
    </row>
    <row r="295" spans="1:9" s="42" customFormat="1" collapsed="1">
      <c r="A295" s="108"/>
      <c r="B295" s="109"/>
      <c r="C295" s="110"/>
      <c r="D295" s="111"/>
      <c r="E295" s="1212"/>
      <c r="F295" s="1213"/>
      <c r="G295" s="13"/>
      <c r="H295" s="41"/>
      <c r="I295" s="41"/>
    </row>
    <row r="296" spans="1:9" s="244" customFormat="1" ht="14.25" outlineLevel="1">
      <c r="A296" s="273" t="s">
        <v>490</v>
      </c>
      <c r="B296" s="274" t="s">
        <v>347</v>
      </c>
      <c r="C296" s="275" t="s">
        <v>159</v>
      </c>
      <c r="D296" s="276">
        <v>2</v>
      </c>
      <c r="E296" s="246"/>
      <c r="F296" s="1185" t="str">
        <f t="shared" ref="F296" si="47">IF(N(E296),ROUND(E296*D296,2),"")</f>
        <v/>
      </c>
      <c r="G296" s="396"/>
      <c r="H296" s="396"/>
      <c r="I296" s="396"/>
    </row>
    <row r="297" spans="1:9" s="244" customFormat="1" ht="76.5" outlineLevel="1">
      <c r="A297" s="269"/>
      <c r="B297" s="270" t="s">
        <v>1680</v>
      </c>
      <c r="C297" s="271"/>
      <c r="D297" s="272"/>
      <c r="E297" s="1162"/>
      <c r="F297" s="1163"/>
      <c r="G297" s="396"/>
      <c r="H297" s="396"/>
      <c r="I297" s="396"/>
    </row>
    <row r="298" spans="1:9" s="244" customFormat="1" outlineLevel="1">
      <c r="A298" s="269"/>
      <c r="B298" s="754" t="s">
        <v>1682</v>
      </c>
      <c r="C298" s="271"/>
      <c r="D298" s="272"/>
      <c r="E298" s="1162"/>
      <c r="F298" s="1163"/>
      <c r="G298" s="396"/>
      <c r="H298" s="396"/>
      <c r="I298" s="396"/>
    </row>
    <row r="299" spans="1:9" s="244" customFormat="1" outlineLevel="1">
      <c r="A299" s="269"/>
      <c r="B299" s="754" t="s">
        <v>74</v>
      </c>
      <c r="C299" s="271"/>
      <c r="D299" s="272"/>
      <c r="E299" s="1162"/>
      <c r="F299" s="1163"/>
      <c r="G299" s="396"/>
      <c r="H299" s="396"/>
      <c r="I299" s="396"/>
    </row>
    <row r="300" spans="1:9" s="244" customFormat="1" outlineLevel="1">
      <c r="A300" s="269"/>
      <c r="B300" s="754" t="s">
        <v>1681</v>
      </c>
      <c r="C300" s="271"/>
      <c r="D300" s="272"/>
      <c r="E300" s="1162"/>
      <c r="F300" s="1163"/>
      <c r="G300" s="396"/>
      <c r="H300" s="396"/>
      <c r="I300" s="396"/>
    </row>
    <row r="301" spans="1:9" s="244" customFormat="1" outlineLevel="1">
      <c r="A301" s="269"/>
      <c r="B301" s="754" t="s">
        <v>72</v>
      </c>
      <c r="C301" s="271"/>
      <c r="D301" s="272"/>
      <c r="E301" s="1162"/>
      <c r="F301" s="1163"/>
      <c r="G301" s="396"/>
      <c r="H301" s="396"/>
      <c r="I301" s="396"/>
    </row>
    <row r="302" spans="1:9" s="244" customFormat="1" outlineLevel="1">
      <c r="A302" s="269"/>
      <c r="B302" s="755" t="s">
        <v>75</v>
      </c>
      <c r="C302" s="271"/>
      <c r="D302" s="272"/>
      <c r="E302" s="1162"/>
      <c r="F302" s="1163"/>
      <c r="G302" s="396"/>
      <c r="H302" s="396"/>
      <c r="I302" s="396"/>
    </row>
    <row r="303" spans="1:9" s="244" customFormat="1" ht="25.5" outlineLevel="1">
      <c r="A303" s="269"/>
      <c r="B303" s="756" t="s">
        <v>1686</v>
      </c>
      <c r="C303" s="271"/>
      <c r="D303" s="272"/>
      <c r="E303" s="1162"/>
      <c r="F303" s="1163"/>
      <c r="G303" s="396"/>
      <c r="H303" s="396"/>
      <c r="I303" s="396"/>
    </row>
    <row r="304" spans="1:9" s="244" customFormat="1" outlineLevel="1">
      <c r="A304" s="269"/>
      <c r="B304" s="755" t="s">
        <v>1685</v>
      </c>
      <c r="C304" s="271"/>
      <c r="D304" s="272"/>
      <c r="E304" s="1162"/>
      <c r="F304" s="1163"/>
      <c r="G304" s="396"/>
      <c r="H304" s="396"/>
      <c r="I304" s="396"/>
    </row>
    <row r="305" spans="1:9" s="244" customFormat="1" outlineLevel="1">
      <c r="A305" s="269"/>
      <c r="B305" s="755" t="s">
        <v>1683</v>
      </c>
      <c r="C305" s="271"/>
      <c r="D305" s="272"/>
      <c r="E305" s="1162"/>
      <c r="F305" s="1163"/>
      <c r="G305" s="396"/>
      <c r="H305" s="396"/>
      <c r="I305" s="396"/>
    </row>
    <row r="306" spans="1:9" s="244" customFormat="1" outlineLevel="1">
      <c r="A306" s="269"/>
      <c r="B306" s="755" t="s">
        <v>1684</v>
      </c>
      <c r="C306" s="271"/>
      <c r="D306" s="272"/>
      <c r="E306" s="1162"/>
      <c r="F306" s="1163"/>
      <c r="G306" s="396"/>
      <c r="H306" s="396"/>
      <c r="I306" s="396"/>
    </row>
    <row r="307" spans="1:9" s="244" customFormat="1" outlineLevel="1">
      <c r="A307" s="277"/>
      <c r="B307" s="278" t="s">
        <v>77</v>
      </c>
      <c r="C307" s="279"/>
      <c r="D307" s="280"/>
      <c r="E307" s="1164"/>
      <c r="F307" s="1165"/>
      <c r="G307" s="396"/>
      <c r="H307" s="396"/>
      <c r="I307" s="396"/>
    </row>
    <row r="308" spans="1:9" s="244" customFormat="1" outlineLevel="1">
      <c r="A308" s="269"/>
      <c r="B308" s="270"/>
      <c r="C308" s="271"/>
      <c r="D308" s="272"/>
      <c r="E308" s="1162"/>
      <c r="F308" s="1163"/>
      <c r="G308" s="396"/>
      <c r="H308" s="396"/>
      <c r="I308" s="396"/>
    </row>
    <row r="309" spans="1:9" s="244" customFormat="1" outlineLevel="1">
      <c r="A309" s="273" t="s">
        <v>492</v>
      </c>
      <c r="B309" s="274" t="s">
        <v>1967</v>
      </c>
      <c r="C309" s="275" t="s">
        <v>491</v>
      </c>
      <c r="D309" s="276">
        <v>2</v>
      </c>
      <c r="E309" s="246"/>
      <c r="F309" s="1185" t="str">
        <f t="shared" ref="F309" si="48">IF(N(E309),ROUND(E309*D309,2),"")</f>
        <v/>
      </c>
      <c r="G309" s="396"/>
      <c r="H309" s="396"/>
      <c r="I309" s="396"/>
    </row>
    <row r="310" spans="1:9" s="244" customFormat="1" ht="51" outlineLevel="1">
      <c r="A310" s="269"/>
      <c r="B310" s="270" t="s">
        <v>1688</v>
      </c>
      <c r="C310" s="271"/>
      <c r="D310" s="272"/>
      <c r="E310" s="1162"/>
      <c r="F310" s="1163"/>
      <c r="G310" s="396"/>
      <c r="H310" s="396"/>
      <c r="I310" s="396"/>
    </row>
    <row r="311" spans="1:9" s="244" customFormat="1" outlineLevel="1">
      <c r="A311" s="277"/>
      <c r="B311" s="278" t="s">
        <v>1687</v>
      </c>
      <c r="C311" s="279"/>
      <c r="D311" s="280"/>
      <c r="E311" s="1164"/>
      <c r="F311" s="1165"/>
      <c r="G311" s="396"/>
      <c r="H311" s="396"/>
      <c r="I311" s="396"/>
    </row>
    <row r="312" spans="1:9" s="244" customFormat="1" outlineLevel="1">
      <c r="A312" s="269"/>
      <c r="B312" s="270"/>
      <c r="C312" s="271"/>
      <c r="D312" s="272"/>
      <c r="E312" s="1162"/>
      <c r="F312" s="1163"/>
      <c r="G312" s="396"/>
      <c r="H312" s="396"/>
      <c r="I312" s="396"/>
    </row>
    <row r="313" spans="1:9" s="42" customFormat="1" outlineLevel="1">
      <c r="A313" s="313" t="s">
        <v>493</v>
      </c>
      <c r="B313" s="253" t="s">
        <v>1689</v>
      </c>
      <c r="C313" s="254"/>
      <c r="D313" s="255"/>
      <c r="E313" s="1004"/>
      <c r="F313" s="1004"/>
      <c r="G313" s="902"/>
      <c r="H313" s="902"/>
      <c r="I313" s="902"/>
    </row>
    <row r="314" spans="1:9" s="42" customFormat="1" ht="25.5" outlineLevel="1">
      <c r="A314" s="344"/>
      <c r="B314" s="6" t="s">
        <v>1690</v>
      </c>
      <c r="C314" s="315"/>
      <c r="D314" s="258"/>
      <c r="E314" s="1005"/>
      <c r="F314" s="1005"/>
      <c r="G314" s="902"/>
      <c r="H314" s="902"/>
      <c r="I314" s="902"/>
    </row>
    <row r="315" spans="1:9" s="42" customFormat="1" outlineLevel="1">
      <c r="A315" s="345"/>
      <c r="B315" s="26" t="s">
        <v>537</v>
      </c>
      <c r="C315" s="416"/>
      <c r="D315" s="261"/>
      <c r="E315" s="1006"/>
      <c r="F315" s="1006"/>
      <c r="G315" s="902"/>
      <c r="H315" s="902"/>
      <c r="I315" s="902"/>
    </row>
    <row r="316" spans="1:9" s="42" customFormat="1" outlineLevel="1">
      <c r="A316" s="262" t="s">
        <v>498</v>
      </c>
      <c r="B316" s="749" t="s">
        <v>1691</v>
      </c>
      <c r="C316" s="2" t="s">
        <v>491</v>
      </c>
      <c r="D316" s="264">
        <v>2</v>
      </c>
      <c r="E316" s="242"/>
      <c r="F316" s="1184" t="str">
        <f t="shared" ref="F316" si="49">IF(N(E316),ROUND(E316*D316,2),"")</f>
        <v/>
      </c>
      <c r="G316" s="902"/>
      <c r="H316" s="902"/>
      <c r="I316" s="902"/>
    </row>
    <row r="317" spans="1:9" s="249" customFormat="1" outlineLevel="1">
      <c r="A317" s="311"/>
      <c r="B317" s="312"/>
      <c r="C317" s="409"/>
      <c r="D317" s="410"/>
      <c r="E317" s="1266"/>
      <c r="F317" s="1266"/>
      <c r="G317" s="402"/>
      <c r="H317" s="402"/>
      <c r="I317" s="402"/>
    </row>
    <row r="318" spans="1:9" s="42" customFormat="1" outlineLevel="1">
      <c r="A318" s="313" t="s">
        <v>901</v>
      </c>
      <c r="B318" s="253" t="s">
        <v>81</v>
      </c>
      <c r="C318" s="254"/>
      <c r="D318" s="255"/>
      <c r="E318" s="1004"/>
      <c r="F318" s="1004"/>
      <c r="G318" s="902"/>
      <c r="H318" s="902"/>
      <c r="I318" s="902"/>
    </row>
    <row r="319" spans="1:9" s="42" customFormat="1" ht="38.25" outlineLevel="1">
      <c r="A319" s="344"/>
      <c r="B319" s="6" t="s">
        <v>82</v>
      </c>
      <c r="C319" s="315"/>
      <c r="D319" s="258"/>
      <c r="E319" s="1005"/>
      <c r="F319" s="1005"/>
      <c r="G319" s="902"/>
      <c r="H319" s="902"/>
      <c r="I319" s="902"/>
    </row>
    <row r="320" spans="1:9" s="42" customFormat="1" outlineLevel="1">
      <c r="A320" s="345"/>
      <c r="B320" s="26" t="s">
        <v>161</v>
      </c>
      <c r="C320" s="416"/>
      <c r="D320" s="261"/>
      <c r="E320" s="1006"/>
      <c r="F320" s="1006"/>
      <c r="G320" s="902"/>
      <c r="H320" s="902"/>
      <c r="I320" s="902"/>
    </row>
    <row r="321" spans="1:9" s="42" customFormat="1" outlineLevel="1">
      <c r="A321" s="262" t="s">
        <v>500</v>
      </c>
      <c r="B321" s="750" t="s">
        <v>342</v>
      </c>
      <c r="C321" s="2" t="s">
        <v>1063</v>
      </c>
      <c r="D321" s="264">
        <v>4</v>
      </c>
      <c r="E321" s="242"/>
      <c r="F321" s="1184" t="str">
        <f t="shared" ref="F321:F322" si="50">IF(N(E321),ROUND(E321*D321,2),"")</f>
        <v/>
      </c>
      <c r="G321" s="902"/>
      <c r="H321" s="902"/>
      <c r="I321" s="902"/>
    </row>
    <row r="322" spans="1:9" s="42" customFormat="1" outlineLevel="1">
      <c r="A322" s="262" t="s">
        <v>583</v>
      </c>
      <c r="B322" s="750" t="s">
        <v>348</v>
      </c>
      <c r="C322" s="2" t="s">
        <v>1063</v>
      </c>
      <c r="D322" s="264">
        <v>4</v>
      </c>
      <c r="E322" s="242"/>
      <c r="F322" s="1184" t="str">
        <f t="shared" si="50"/>
        <v/>
      </c>
      <c r="G322" s="902"/>
      <c r="H322" s="902"/>
      <c r="I322" s="902"/>
    </row>
    <row r="323" spans="1:9" s="249" customFormat="1" outlineLevel="1">
      <c r="A323" s="311"/>
      <c r="B323" s="312"/>
      <c r="C323" s="409"/>
      <c r="D323" s="410"/>
      <c r="E323" s="1266"/>
      <c r="F323" s="1266"/>
      <c r="G323" s="402"/>
      <c r="H323" s="402"/>
      <c r="I323" s="402"/>
    </row>
    <row r="324" spans="1:9" s="42" customFormat="1" ht="14.25" outlineLevel="1">
      <c r="A324" s="313" t="s">
        <v>588</v>
      </c>
      <c r="B324" s="253" t="s">
        <v>84</v>
      </c>
      <c r="C324" s="254"/>
      <c r="D324" s="255"/>
      <c r="E324" s="1004"/>
      <c r="F324" s="1004"/>
      <c r="G324" s="902"/>
      <c r="H324" s="902"/>
      <c r="I324" s="902"/>
    </row>
    <row r="325" spans="1:9" s="42" customFormat="1" ht="38.25" outlineLevel="1">
      <c r="A325" s="344"/>
      <c r="B325" s="6" t="s">
        <v>86</v>
      </c>
      <c r="C325" s="315"/>
      <c r="D325" s="258"/>
      <c r="E325" s="1005"/>
      <c r="F325" s="1005"/>
      <c r="G325" s="902"/>
      <c r="H325" s="902"/>
      <c r="I325" s="902"/>
    </row>
    <row r="326" spans="1:9" s="42" customFormat="1" outlineLevel="1">
      <c r="A326" s="345"/>
      <c r="B326" s="26" t="s">
        <v>85</v>
      </c>
      <c r="C326" s="416"/>
      <c r="D326" s="261"/>
      <c r="E326" s="1006"/>
      <c r="F326" s="1006"/>
      <c r="G326" s="902"/>
      <c r="H326" s="902"/>
      <c r="I326" s="902"/>
    </row>
    <row r="327" spans="1:9" s="42" customFormat="1" outlineLevel="1">
      <c r="A327" s="262" t="s">
        <v>501</v>
      </c>
      <c r="B327" s="750" t="s">
        <v>342</v>
      </c>
      <c r="C327" s="2" t="s">
        <v>491</v>
      </c>
      <c r="D327" s="264">
        <v>2</v>
      </c>
      <c r="E327" s="242"/>
      <c r="F327" s="1184" t="str">
        <f t="shared" ref="F327:F328" si="51">IF(N(E327),ROUND(E327*D327,2),"")</f>
        <v/>
      </c>
      <c r="G327" s="902"/>
      <c r="H327" s="902"/>
      <c r="I327" s="902"/>
    </row>
    <row r="328" spans="1:9" s="42" customFormat="1" outlineLevel="1">
      <c r="A328" s="262" t="s">
        <v>502</v>
      </c>
      <c r="B328" s="750" t="s">
        <v>348</v>
      </c>
      <c r="C328" s="2" t="s">
        <v>491</v>
      </c>
      <c r="D328" s="264">
        <v>2</v>
      </c>
      <c r="E328" s="242"/>
      <c r="F328" s="1184" t="str">
        <f t="shared" si="51"/>
        <v/>
      </c>
      <c r="G328" s="902"/>
      <c r="H328" s="902"/>
      <c r="I328" s="902"/>
    </row>
    <row r="329" spans="1:9" s="249" customFormat="1" outlineLevel="1">
      <c r="A329" s="311"/>
      <c r="B329" s="312"/>
      <c r="C329" s="409"/>
      <c r="D329" s="410"/>
      <c r="E329" s="1266"/>
      <c r="F329" s="1266"/>
      <c r="G329" s="402"/>
      <c r="H329" s="402"/>
      <c r="I329" s="402"/>
    </row>
    <row r="330" spans="1:9" s="42" customFormat="1" ht="14.25" outlineLevel="1">
      <c r="A330" s="313" t="s">
        <v>494</v>
      </c>
      <c r="B330" s="253" t="s">
        <v>83</v>
      </c>
      <c r="C330" s="254"/>
      <c r="D330" s="255"/>
      <c r="E330" s="1004"/>
      <c r="F330" s="1004"/>
      <c r="G330" s="902"/>
      <c r="H330" s="902"/>
      <c r="I330" s="902"/>
    </row>
    <row r="331" spans="1:9" s="42" customFormat="1" ht="38.25" outlineLevel="1">
      <c r="A331" s="344"/>
      <c r="B331" s="6" t="s">
        <v>86</v>
      </c>
      <c r="C331" s="315"/>
      <c r="D331" s="258"/>
      <c r="E331" s="1005"/>
      <c r="F331" s="1005"/>
      <c r="G331" s="902"/>
      <c r="H331" s="902"/>
      <c r="I331" s="902"/>
    </row>
    <row r="332" spans="1:9" s="42" customFormat="1" outlineLevel="1">
      <c r="A332" s="345"/>
      <c r="B332" s="26" t="s">
        <v>85</v>
      </c>
      <c r="C332" s="416"/>
      <c r="D332" s="261"/>
      <c r="E332" s="1006"/>
      <c r="F332" s="1006"/>
      <c r="G332" s="902"/>
      <c r="H332" s="902"/>
      <c r="I332" s="902"/>
    </row>
    <row r="333" spans="1:9" s="42" customFormat="1" outlineLevel="1">
      <c r="A333" s="262" t="s">
        <v>519</v>
      </c>
      <c r="B333" s="750" t="s">
        <v>342</v>
      </c>
      <c r="C333" s="2" t="s">
        <v>491</v>
      </c>
      <c r="D333" s="264">
        <v>2</v>
      </c>
      <c r="E333" s="242"/>
      <c r="F333" s="1184" t="str">
        <f t="shared" ref="F333:F334" si="52">IF(N(E333),ROUND(E333*D333,2),"")</f>
        <v/>
      </c>
      <c r="G333" s="902"/>
      <c r="H333" s="902"/>
      <c r="I333" s="902"/>
    </row>
    <row r="334" spans="1:9" s="42" customFormat="1" outlineLevel="1">
      <c r="A334" s="262" t="s">
        <v>586</v>
      </c>
      <c r="B334" s="750" t="s">
        <v>348</v>
      </c>
      <c r="C334" s="2" t="s">
        <v>491</v>
      </c>
      <c r="D334" s="264">
        <v>2</v>
      </c>
      <c r="E334" s="242"/>
      <c r="F334" s="1184" t="str">
        <f t="shared" si="52"/>
        <v/>
      </c>
      <c r="G334" s="902"/>
      <c r="H334" s="902"/>
      <c r="I334" s="902"/>
    </row>
    <row r="335" spans="1:9" s="249" customFormat="1" outlineLevel="1">
      <c r="A335" s="311"/>
      <c r="B335" s="312"/>
      <c r="C335" s="409"/>
      <c r="D335" s="410"/>
      <c r="E335" s="1266"/>
      <c r="F335" s="1266"/>
      <c r="G335" s="402"/>
      <c r="H335" s="402"/>
      <c r="I335" s="402"/>
    </row>
    <row r="336" spans="1:9" s="42" customFormat="1" outlineLevel="1">
      <c r="A336" s="313" t="s">
        <v>897</v>
      </c>
      <c r="B336" s="253" t="s">
        <v>1692</v>
      </c>
      <c r="C336" s="254"/>
      <c r="D336" s="255"/>
      <c r="E336" s="1004"/>
      <c r="F336" s="1004"/>
      <c r="G336" s="902"/>
      <c r="H336" s="902"/>
      <c r="I336" s="902"/>
    </row>
    <row r="337" spans="1:9" s="42" customFormat="1" ht="38.25" outlineLevel="1">
      <c r="A337" s="344"/>
      <c r="B337" s="6" t="s">
        <v>1693</v>
      </c>
      <c r="C337" s="315"/>
      <c r="D337" s="258"/>
      <c r="E337" s="1005"/>
      <c r="F337" s="1005"/>
      <c r="G337" s="902"/>
      <c r="H337" s="902"/>
      <c r="I337" s="902"/>
    </row>
    <row r="338" spans="1:9" s="42" customFormat="1" outlineLevel="1">
      <c r="A338" s="345"/>
      <c r="B338" s="26" t="s">
        <v>401</v>
      </c>
      <c r="C338" s="416"/>
      <c r="D338" s="261"/>
      <c r="E338" s="1006"/>
      <c r="F338" s="1006"/>
      <c r="G338" s="902"/>
      <c r="H338" s="902"/>
      <c r="I338" s="902"/>
    </row>
    <row r="339" spans="1:9" s="42" customFormat="1" outlineLevel="1">
      <c r="A339" s="262" t="s">
        <v>520</v>
      </c>
      <c r="B339" s="757" t="s">
        <v>1675</v>
      </c>
      <c r="C339" s="2" t="s">
        <v>491</v>
      </c>
      <c r="D339" s="264">
        <v>1</v>
      </c>
      <c r="E339" s="242"/>
      <c r="F339" s="1184" t="str">
        <f t="shared" ref="F339" si="53">IF(N(E339),ROUND(E339*D339,2),"")</f>
        <v/>
      </c>
      <c r="G339" s="902"/>
      <c r="H339" s="902"/>
      <c r="I339" s="902"/>
    </row>
    <row r="340" spans="1:9" s="249" customFormat="1" outlineLevel="1">
      <c r="A340" s="311"/>
      <c r="B340" s="312"/>
      <c r="C340" s="409"/>
      <c r="D340" s="410"/>
      <c r="E340" s="1266"/>
      <c r="F340" s="1266"/>
      <c r="G340" s="402"/>
      <c r="H340" s="402"/>
      <c r="I340" s="402"/>
    </row>
    <row r="341" spans="1:9" s="42" customFormat="1" outlineLevel="1">
      <c r="A341" s="313" t="s">
        <v>898</v>
      </c>
      <c r="B341" s="253" t="s">
        <v>1694</v>
      </c>
      <c r="C341" s="254"/>
      <c r="D341" s="255"/>
      <c r="E341" s="1004"/>
      <c r="F341" s="1004"/>
      <c r="G341" s="902"/>
      <c r="H341" s="902"/>
      <c r="I341" s="902"/>
    </row>
    <row r="342" spans="1:9" s="42" customFormat="1" ht="25.5" outlineLevel="1">
      <c r="A342" s="344"/>
      <c r="B342" s="6" t="s">
        <v>1695</v>
      </c>
      <c r="C342" s="315"/>
      <c r="D342" s="258"/>
      <c r="E342" s="1005"/>
      <c r="F342" s="1005"/>
      <c r="G342" s="902"/>
      <c r="H342" s="902"/>
      <c r="I342" s="902"/>
    </row>
    <row r="343" spans="1:9" s="42" customFormat="1" outlineLevel="1">
      <c r="A343" s="345"/>
      <c r="B343" s="26" t="s">
        <v>90</v>
      </c>
      <c r="C343" s="416"/>
      <c r="D343" s="261"/>
      <c r="E343" s="1006"/>
      <c r="F343" s="1006"/>
      <c r="G343" s="902"/>
      <c r="H343" s="902"/>
      <c r="I343" s="902"/>
    </row>
    <row r="344" spans="1:9" s="42" customFormat="1" outlineLevel="1">
      <c r="A344" s="262" t="s">
        <v>966</v>
      </c>
      <c r="B344" s="750" t="s">
        <v>1696</v>
      </c>
      <c r="C344" s="2" t="s">
        <v>491</v>
      </c>
      <c r="D344" s="264">
        <v>2</v>
      </c>
      <c r="E344" s="242"/>
      <c r="F344" s="1184" t="str">
        <f t="shared" ref="F344" si="54">IF(N(E344),ROUND(E344*D344,2),"")</f>
        <v/>
      </c>
      <c r="G344" s="902"/>
      <c r="H344" s="902"/>
      <c r="I344" s="902"/>
    </row>
    <row r="345" spans="1:9" s="249" customFormat="1" outlineLevel="1">
      <c r="A345" s="311"/>
      <c r="B345" s="312"/>
      <c r="C345" s="409"/>
      <c r="D345" s="410"/>
      <c r="E345" s="1266"/>
      <c r="F345" s="1266"/>
      <c r="G345" s="402"/>
      <c r="H345" s="402"/>
      <c r="I345" s="402"/>
    </row>
    <row r="346" spans="1:9" s="42" customFormat="1" ht="25.5" outlineLevel="1">
      <c r="A346" s="313" t="s">
        <v>899</v>
      </c>
      <c r="B346" s="253" t="s">
        <v>1697</v>
      </c>
      <c r="C346" s="254" t="s">
        <v>521</v>
      </c>
      <c r="D346" s="255">
        <v>5</v>
      </c>
      <c r="E346" s="239"/>
      <c r="F346" s="1004" t="str">
        <f t="shared" ref="F346" si="55">IF(N(E346),ROUND(E346*D346,2),"")</f>
        <v/>
      </c>
      <c r="G346" s="902"/>
      <c r="H346" s="902"/>
      <c r="I346" s="902"/>
    </row>
    <row r="347" spans="1:9" s="42" customFormat="1" ht="89.25" outlineLevel="1">
      <c r="A347" s="344"/>
      <c r="B347" s="6" t="s">
        <v>1702</v>
      </c>
      <c r="C347" s="315"/>
      <c r="D347" s="258"/>
      <c r="E347" s="1005"/>
      <c r="F347" s="1005"/>
      <c r="G347" s="902"/>
      <c r="H347" s="902"/>
      <c r="I347" s="902"/>
    </row>
    <row r="348" spans="1:9" s="42" customFormat="1" ht="14.25" outlineLevel="1">
      <c r="A348" s="345"/>
      <c r="B348" s="26" t="s">
        <v>1698</v>
      </c>
      <c r="C348" s="416"/>
      <c r="D348" s="261"/>
      <c r="E348" s="1006"/>
      <c r="F348" s="1006"/>
      <c r="G348" s="902"/>
      <c r="H348" s="902"/>
      <c r="I348" s="902"/>
    </row>
    <row r="349" spans="1:9" s="249" customFormat="1" outlineLevel="1">
      <c r="A349" s="311"/>
      <c r="B349" s="312"/>
      <c r="C349" s="409"/>
      <c r="D349" s="410"/>
      <c r="E349" s="1266"/>
      <c r="F349" s="1266"/>
      <c r="G349" s="402"/>
      <c r="H349" s="402"/>
      <c r="I349" s="402"/>
    </row>
    <row r="350" spans="1:9" s="42" customFormat="1" ht="14.25" outlineLevel="1">
      <c r="A350" s="313" t="s">
        <v>909</v>
      </c>
      <c r="B350" s="253" t="s">
        <v>1699</v>
      </c>
      <c r="C350" s="254" t="s">
        <v>521</v>
      </c>
      <c r="D350" s="255">
        <v>5</v>
      </c>
      <c r="E350" s="239"/>
      <c r="F350" s="1004" t="str">
        <f t="shared" ref="F350" si="56">IF(N(E350),ROUND(E350*D350,2),"")</f>
        <v/>
      </c>
      <c r="G350" s="902"/>
      <c r="H350" s="902"/>
      <c r="I350" s="902"/>
    </row>
    <row r="351" spans="1:9" s="42" customFormat="1" ht="38.25" outlineLevel="1">
      <c r="A351" s="344"/>
      <c r="B351" s="6" t="s">
        <v>1701</v>
      </c>
      <c r="C351" s="315"/>
      <c r="D351" s="258"/>
      <c r="E351" s="1005"/>
      <c r="F351" s="1005"/>
      <c r="G351" s="902"/>
      <c r="H351" s="902"/>
      <c r="I351" s="902"/>
    </row>
    <row r="352" spans="1:9" s="42" customFormat="1" ht="14.25" outlineLevel="1">
      <c r="A352" s="345"/>
      <c r="B352" s="26" t="s">
        <v>1700</v>
      </c>
      <c r="C352" s="416"/>
      <c r="D352" s="261"/>
      <c r="E352" s="1006"/>
      <c r="F352" s="1006"/>
      <c r="G352" s="902"/>
      <c r="H352" s="902"/>
      <c r="I352" s="902"/>
    </row>
    <row r="353" spans="1:9" s="249" customFormat="1" outlineLevel="1">
      <c r="A353" s="311"/>
      <c r="B353" s="312"/>
      <c r="C353" s="409"/>
      <c r="D353" s="410"/>
      <c r="E353" s="1266"/>
      <c r="F353" s="1266"/>
      <c r="G353" s="402"/>
      <c r="H353" s="402"/>
      <c r="I353" s="402"/>
    </row>
    <row r="354" spans="1:9" s="251" customFormat="1" outlineLevel="1">
      <c r="A354" s="273" t="s">
        <v>916</v>
      </c>
      <c r="B354" s="274" t="s">
        <v>630</v>
      </c>
      <c r="C354" s="325" t="s">
        <v>491</v>
      </c>
      <c r="D354" s="31">
        <v>2</v>
      </c>
      <c r="E354" s="250"/>
      <c r="F354" s="1464" t="str">
        <f t="shared" ref="F354" si="57">IF(N(E354),ROUND(E354*D354,2),"")</f>
        <v/>
      </c>
      <c r="G354" s="1001"/>
      <c r="H354" s="1001"/>
      <c r="I354" s="1001"/>
    </row>
    <row r="355" spans="1:9" s="251" customFormat="1" ht="51" outlineLevel="1">
      <c r="A355" s="269"/>
      <c r="B355" s="270" t="s">
        <v>1703</v>
      </c>
      <c r="C355" s="321"/>
      <c r="D355" s="32"/>
      <c r="E355" s="1188"/>
      <c r="F355" s="1189"/>
      <c r="G355" s="1001"/>
      <c r="H355" s="1001"/>
      <c r="I355" s="1001"/>
    </row>
    <row r="356" spans="1:9" s="251" customFormat="1" outlineLevel="1">
      <c r="A356" s="277"/>
      <c r="B356" s="278" t="s">
        <v>631</v>
      </c>
      <c r="C356" s="322"/>
      <c r="D356" s="323"/>
      <c r="E356" s="1190"/>
      <c r="F356" s="1190"/>
      <c r="G356" s="1001"/>
      <c r="H356" s="1001"/>
      <c r="I356" s="1001"/>
    </row>
    <row r="357" spans="1:9" s="251" customFormat="1" outlineLevel="1">
      <c r="A357" s="269"/>
      <c r="B357" s="270"/>
      <c r="C357" s="36"/>
      <c r="D357" s="32"/>
      <c r="E357" s="1188"/>
      <c r="F357" s="1189"/>
      <c r="G357" s="1001"/>
      <c r="H357" s="1001"/>
      <c r="I357" s="1001"/>
    </row>
    <row r="358" spans="1:9" s="14" customFormat="1" outlineLevel="1">
      <c r="A358" s="533" t="s">
        <v>987</v>
      </c>
      <c r="B358" s="361" t="s">
        <v>635</v>
      </c>
      <c r="C358" s="395" t="s">
        <v>159</v>
      </c>
      <c r="D358" s="377">
        <v>2</v>
      </c>
      <c r="E358" s="332"/>
      <c r="F358" s="1341" t="str">
        <f t="shared" ref="F358" si="58">IF(N(E358),ROUND(E358*D358,2),"")</f>
        <v/>
      </c>
      <c r="G358" s="41"/>
      <c r="H358" s="41"/>
      <c r="I358" s="41"/>
    </row>
    <row r="359" spans="1:9" s="14" customFormat="1" ht="63.75" outlineLevel="1">
      <c r="A359" s="500"/>
      <c r="B359" s="751" t="s">
        <v>1666</v>
      </c>
      <c r="C359" s="538"/>
      <c r="D359" s="539"/>
      <c r="E359" s="1301"/>
      <c r="F359" s="1301"/>
      <c r="G359" s="41"/>
      <c r="H359" s="41"/>
      <c r="I359" s="41"/>
    </row>
    <row r="360" spans="1:9" s="14" customFormat="1" outlineLevel="1">
      <c r="A360" s="540"/>
      <c r="B360" s="541" t="s">
        <v>386</v>
      </c>
      <c r="C360" s="542"/>
      <c r="D360" s="543"/>
      <c r="E360" s="1335"/>
      <c r="F360" s="1335"/>
      <c r="G360" s="41"/>
      <c r="H360" s="41"/>
      <c r="I360" s="41"/>
    </row>
    <row r="361" spans="1:9" s="42" customFormat="1" ht="13.5" thickBot="1">
      <c r="A361" s="37"/>
      <c r="B361" s="38"/>
      <c r="C361" s="39"/>
      <c r="D361" s="40"/>
      <c r="E361" s="1176"/>
      <c r="F361" s="1209"/>
      <c r="G361" s="13"/>
      <c r="H361" s="41"/>
      <c r="I361" s="41"/>
    </row>
    <row r="362" spans="1:9" s="46" customFormat="1" ht="20.100000000000001" customHeight="1" thickBot="1">
      <c r="A362" s="43"/>
      <c r="B362" s="88" t="s">
        <v>1704</v>
      </c>
      <c r="C362" s="112"/>
      <c r="D362" s="112"/>
      <c r="E362" s="1251"/>
      <c r="F362" s="1428">
        <f>SUM(F296:F361)</f>
        <v>0</v>
      </c>
      <c r="G362" s="45"/>
      <c r="H362" s="45"/>
      <c r="I362" s="45"/>
    </row>
    <row r="363" spans="1:9" s="87" customFormat="1">
      <c r="A363" s="100"/>
      <c r="B363" s="101"/>
      <c r="C363" s="102"/>
      <c r="D363" s="103"/>
      <c r="E363" s="1182"/>
      <c r="F363" s="1209"/>
      <c r="G363" s="25"/>
      <c r="H363" s="25"/>
      <c r="I363" s="25"/>
    </row>
    <row r="364" spans="1:9" s="115" customFormat="1" ht="20.100000000000001" customHeight="1">
      <c r="A364" s="194" t="str">
        <f>"REKAPITULACIJA "&amp;B239</f>
        <v>REKAPITULACIJA Kontrolne kućice</v>
      </c>
      <c r="B364" s="80"/>
      <c r="C364" s="99"/>
      <c r="D364" s="99"/>
      <c r="E364" s="1207"/>
      <c r="F364" s="1208"/>
      <c r="G364" s="114"/>
      <c r="H364" s="114"/>
      <c r="I364" s="114"/>
    </row>
    <row r="365" spans="1:9" s="115" customFormat="1" ht="23.25" customHeight="1">
      <c r="A365" s="116" t="str">
        <f>A241</f>
        <v>6.2.1.</v>
      </c>
      <c r="B365" s="117" t="str">
        <f>B241</f>
        <v>Instalacija grijanja i hlađenja kontrolnih kućica</v>
      </c>
      <c r="C365" s="118"/>
      <c r="D365" s="119"/>
      <c r="E365" s="1237"/>
      <c r="F365" s="1238">
        <f>F292</f>
        <v>0</v>
      </c>
      <c r="G365" s="114"/>
      <c r="H365" s="114"/>
      <c r="I365" s="114"/>
    </row>
    <row r="366" spans="1:9" s="115" customFormat="1" ht="23.25" customHeight="1">
      <c r="A366" s="120" t="s">
        <v>1674</v>
      </c>
      <c r="B366" s="121" t="str">
        <f>B294</f>
        <v>Ventilacija kontrolnih kućica</v>
      </c>
      <c r="C366" s="122"/>
      <c r="D366" s="123"/>
      <c r="E366" s="1239"/>
      <c r="F366" s="1240">
        <f>F362</f>
        <v>0</v>
      </c>
      <c r="G366" s="114"/>
      <c r="H366" s="114"/>
      <c r="I366" s="114"/>
    </row>
    <row r="367" spans="1:9" s="115" customFormat="1" ht="13.5" thickBot="1">
      <c r="A367" s="126"/>
      <c r="B367" s="127"/>
      <c r="C367" s="128"/>
      <c r="D367" s="129"/>
      <c r="E367" s="1246"/>
      <c r="F367" s="1247"/>
      <c r="G367" s="114"/>
      <c r="H367" s="114"/>
      <c r="I367" s="114"/>
    </row>
    <row r="368" spans="1:9" s="134" customFormat="1" ht="27.75" customHeight="1" thickTop="1" thickBot="1">
      <c r="A368" s="154"/>
      <c r="B368" s="130" t="str">
        <f>"UKUPNO "&amp;B239&amp;":"</f>
        <v>UKUPNO Kontrolne kućice:</v>
      </c>
      <c r="C368" s="131"/>
      <c r="D368" s="132"/>
      <c r="E368" s="1248"/>
      <c r="F368" s="1249">
        <f>SUM(F365:F367)</f>
        <v>0</v>
      </c>
      <c r="G368" s="133"/>
      <c r="H368" s="133"/>
      <c r="I368" s="133"/>
    </row>
    <row r="369" spans="1:9">
      <c r="A369" s="135"/>
      <c r="B369" s="136"/>
      <c r="C369" s="137"/>
      <c r="D369" s="137"/>
      <c r="E369" s="1243"/>
      <c r="F369" s="1244"/>
    </row>
    <row r="370" spans="1:9" s="46" customFormat="1" ht="20.100000000000001" customHeight="1">
      <c r="A370" s="79" t="s">
        <v>589</v>
      </c>
      <c r="B370" s="80" t="s">
        <v>2017</v>
      </c>
      <c r="C370" s="98"/>
      <c r="D370" s="99"/>
      <c r="E370" s="1207"/>
      <c r="F370" s="1208"/>
      <c r="G370" s="45"/>
      <c r="H370" s="45"/>
      <c r="I370" s="45"/>
    </row>
    <row r="371" spans="1:9" s="87" customFormat="1">
      <c r="A371" s="100"/>
      <c r="B371" s="101"/>
      <c r="C371" s="102"/>
      <c r="D371" s="103"/>
      <c r="E371" s="1182"/>
      <c r="F371" s="1209"/>
      <c r="G371" s="25"/>
      <c r="H371" s="25"/>
      <c r="I371" s="25"/>
    </row>
    <row r="372" spans="1:9" s="46" customFormat="1" ht="20.100000000000001" customHeight="1">
      <c r="A372" s="104" t="s">
        <v>2309</v>
      </c>
      <c r="B372" s="141" t="s">
        <v>2310</v>
      </c>
      <c r="C372" s="106"/>
      <c r="D372" s="107"/>
      <c r="E372" s="1210"/>
      <c r="F372" s="1211"/>
      <c r="G372" s="45"/>
      <c r="H372" s="45"/>
      <c r="I372" s="45"/>
    </row>
    <row r="373" spans="1:9" s="87" customFormat="1">
      <c r="A373" s="138"/>
      <c r="B373" s="139"/>
      <c r="C373" s="140"/>
      <c r="D373" s="111"/>
      <c r="E373" s="1212"/>
      <c r="F373" s="1213"/>
      <c r="G373" s="25"/>
      <c r="H373" s="25"/>
      <c r="I373" s="25"/>
    </row>
    <row r="374" spans="1:9" s="42" customFormat="1" outlineLevel="1">
      <c r="A374" s="758" t="s">
        <v>490</v>
      </c>
      <c r="B374" s="253" t="s">
        <v>2311</v>
      </c>
      <c r="C374" s="759" t="s">
        <v>491</v>
      </c>
      <c r="D374" s="255">
        <v>1</v>
      </c>
      <c r="E374" s="239"/>
      <c r="F374" s="1004" t="str">
        <f t="shared" ref="F374" si="59">IF(N(E374),ROUND(E374*D374,2),"")</f>
        <v/>
      </c>
      <c r="G374" s="902"/>
      <c r="H374" s="902"/>
      <c r="I374" s="902"/>
    </row>
    <row r="375" spans="1:9" s="42" customFormat="1" ht="25.5" outlineLevel="1">
      <c r="A375" s="760"/>
      <c r="B375" s="6" t="s">
        <v>2150</v>
      </c>
      <c r="C375" s="761"/>
      <c r="D375" s="258"/>
      <c r="E375" s="1005"/>
      <c r="F375" s="1005"/>
      <c r="G375" s="902"/>
      <c r="H375" s="902"/>
      <c r="I375" s="902"/>
    </row>
    <row r="376" spans="1:9" s="42" customFormat="1" outlineLevel="1">
      <c r="A376" s="760"/>
      <c r="B376" s="6" t="s">
        <v>2312</v>
      </c>
      <c r="C376" s="761"/>
      <c r="D376" s="258"/>
      <c r="E376" s="1005"/>
      <c r="F376" s="1005"/>
      <c r="G376" s="902"/>
      <c r="H376" s="902"/>
      <c r="I376" s="902"/>
    </row>
    <row r="377" spans="1:9" s="42" customFormat="1" outlineLevel="1">
      <c r="A377" s="760"/>
      <c r="B377" s="6" t="s">
        <v>2313</v>
      </c>
      <c r="C377" s="761"/>
      <c r="D377" s="258"/>
      <c r="E377" s="1005"/>
      <c r="F377" s="1005"/>
      <c r="G377" s="902"/>
      <c r="H377" s="902"/>
      <c r="I377" s="902"/>
    </row>
    <row r="378" spans="1:9" s="42" customFormat="1" outlineLevel="1">
      <c r="A378" s="108"/>
      <c r="B378" s="26" t="s">
        <v>2314</v>
      </c>
      <c r="C378" s="762"/>
      <c r="D378" s="261"/>
      <c r="E378" s="1006"/>
      <c r="F378" s="1006"/>
      <c r="G378" s="902"/>
      <c r="H378" s="902"/>
      <c r="I378" s="902"/>
    </row>
    <row r="379" spans="1:9" s="249" customFormat="1" outlineLevel="1">
      <c r="A379" s="311"/>
      <c r="B379" s="312"/>
      <c r="C379" s="409"/>
      <c r="D379" s="410"/>
      <c r="E379" s="1266"/>
      <c r="F379" s="1266"/>
      <c r="G379" s="402"/>
      <c r="H379" s="402"/>
      <c r="I379" s="402"/>
    </row>
    <row r="380" spans="1:9" s="42" customFormat="1" ht="38.25" outlineLevel="1">
      <c r="A380" s="313" t="s">
        <v>492</v>
      </c>
      <c r="B380" s="253" t="s">
        <v>2151</v>
      </c>
      <c r="C380" s="254" t="s">
        <v>491</v>
      </c>
      <c r="D380" s="255">
        <v>1</v>
      </c>
      <c r="E380" s="239"/>
      <c r="F380" s="1004" t="str">
        <f t="shared" ref="F380" si="60">IF(N(E380),ROUND(E380*D380,2),"")</f>
        <v/>
      </c>
      <c r="G380" s="902"/>
      <c r="H380" s="902"/>
      <c r="I380" s="902"/>
    </row>
    <row r="381" spans="1:9" s="249" customFormat="1" outlineLevel="1">
      <c r="A381" s="311"/>
      <c r="B381" s="312"/>
      <c r="C381" s="409"/>
      <c r="D381" s="410"/>
      <c r="E381" s="1266"/>
      <c r="F381" s="1266"/>
      <c r="G381" s="402"/>
      <c r="H381" s="402"/>
      <c r="I381" s="402"/>
    </row>
    <row r="382" spans="1:9" s="251" customFormat="1" outlineLevel="1">
      <c r="A382" s="273" t="s">
        <v>493</v>
      </c>
      <c r="B382" s="274" t="s">
        <v>630</v>
      </c>
      <c r="C382" s="325" t="s">
        <v>491</v>
      </c>
      <c r="D382" s="31">
        <v>1</v>
      </c>
      <c r="E382" s="250"/>
      <c r="F382" s="1464" t="str">
        <f t="shared" ref="F382" si="61">IF(N(E382),ROUND(E382*D382,2),"")</f>
        <v/>
      </c>
      <c r="G382" s="1001"/>
      <c r="H382" s="1001"/>
      <c r="I382" s="1001"/>
    </row>
    <row r="383" spans="1:9" s="251" customFormat="1" ht="51" outlineLevel="1">
      <c r="A383" s="269"/>
      <c r="B383" s="270" t="s">
        <v>1703</v>
      </c>
      <c r="C383" s="321"/>
      <c r="D383" s="32"/>
      <c r="E383" s="1188"/>
      <c r="F383" s="1189"/>
      <c r="G383" s="1001"/>
      <c r="H383" s="1001"/>
      <c r="I383" s="1001"/>
    </row>
    <row r="384" spans="1:9" s="251" customFormat="1" outlineLevel="1">
      <c r="A384" s="277"/>
      <c r="B384" s="278" t="s">
        <v>631</v>
      </c>
      <c r="C384" s="322"/>
      <c r="D384" s="323"/>
      <c r="E384" s="1190"/>
      <c r="F384" s="1190"/>
      <c r="G384" s="1001"/>
      <c r="H384" s="1001"/>
      <c r="I384" s="1001"/>
    </row>
    <row r="385" spans="1:9" s="251" customFormat="1" outlineLevel="1">
      <c r="A385" s="269"/>
      <c r="B385" s="270"/>
      <c r="C385" s="36"/>
      <c r="D385" s="32"/>
      <c r="E385" s="1188"/>
      <c r="F385" s="1189"/>
      <c r="G385" s="1001"/>
      <c r="H385" s="1001"/>
      <c r="I385" s="1001"/>
    </row>
    <row r="386" spans="1:9" s="14" customFormat="1" outlineLevel="1">
      <c r="A386" s="533" t="s">
        <v>901</v>
      </c>
      <c r="B386" s="361" t="s">
        <v>635</v>
      </c>
      <c r="C386" s="395" t="s">
        <v>159</v>
      </c>
      <c r="D386" s="377">
        <v>1</v>
      </c>
      <c r="E386" s="332"/>
      <c r="F386" s="1341" t="str">
        <f t="shared" ref="F386" si="62">IF(N(E386),ROUND(E386*D386,2),"")</f>
        <v/>
      </c>
      <c r="G386" s="41"/>
      <c r="H386" s="41"/>
      <c r="I386" s="41"/>
    </row>
    <row r="387" spans="1:9" s="14" customFormat="1" ht="63.75" outlineLevel="1">
      <c r="A387" s="500"/>
      <c r="B387" s="751" t="s">
        <v>1666</v>
      </c>
      <c r="C387" s="538"/>
      <c r="D387" s="539"/>
      <c r="E387" s="1301"/>
      <c r="F387" s="1301"/>
      <c r="G387" s="41"/>
      <c r="H387" s="41"/>
      <c r="I387" s="41"/>
    </row>
    <row r="388" spans="1:9" s="14" customFormat="1" outlineLevel="1">
      <c r="A388" s="540"/>
      <c r="B388" s="541" t="s">
        <v>386</v>
      </c>
      <c r="C388" s="542"/>
      <c r="D388" s="543"/>
      <c r="E388" s="1335"/>
      <c r="F388" s="1335"/>
      <c r="G388" s="41"/>
      <c r="H388" s="41"/>
      <c r="I388" s="41"/>
    </row>
    <row r="389" spans="1:9" s="42" customFormat="1">
      <c r="A389" s="37"/>
      <c r="B389" s="38"/>
      <c r="C389" s="39"/>
      <c r="D389" s="40"/>
      <c r="E389" s="1176"/>
      <c r="F389" s="1177"/>
      <c r="G389" s="13"/>
      <c r="H389" s="41"/>
      <c r="I389" s="41"/>
    </row>
    <row r="390" spans="1:9" s="46" customFormat="1" ht="20.100000000000001" customHeight="1" thickBot="1">
      <c r="A390" s="43"/>
      <c r="B390" s="88" t="s">
        <v>2363</v>
      </c>
      <c r="C390" s="112"/>
      <c r="D390" s="112"/>
      <c r="E390" s="1251"/>
      <c r="F390" s="1252">
        <f>SUM(F374:F389)</f>
        <v>0</v>
      </c>
      <c r="G390" s="45"/>
      <c r="H390" s="45"/>
      <c r="I390" s="45"/>
    </row>
    <row r="391" spans="1:9" s="87" customFormat="1">
      <c r="A391" s="100"/>
      <c r="B391" s="101"/>
      <c r="C391" s="102"/>
      <c r="D391" s="103"/>
      <c r="E391" s="1182"/>
      <c r="F391" s="1209"/>
      <c r="G391" s="25"/>
      <c r="H391" s="25"/>
      <c r="I391" s="25"/>
    </row>
    <row r="392" spans="1:9" s="115" customFormat="1" ht="20.100000000000001" customHeight="1">
      <c r="A392" s="194" t="str">
        <f>"REKAPITULACIJA "&amp;B370</f>
        <v>REKAPITULACIJA Objekt za pregled vozila</v>
      </c>
      <c r="B392" s="80"/>
      <c r="C392" s="99"/>
      <c r="D392" s="99"/>
      <c r="E392" s="1207"/>
      <c r="F392" s="1208"/>
      <c r="G392" s="114"/>
      <c r="H392" s="114"/>
      <c r="I392" s="114"/>
    </row>
    <row r="393" spans="1:9" s="115" customFormat="1" ht="23.25" customHeight="1">
      <c r="A393" s="116" t="str">
        <f>A372</f>
        <v>6.3.1.</v>
      </c>
      <c r="B393" s="117" t="str">
        <f>B372</f>
        <v>Ventilacija objekta za pregled vozila</v>
      </c>
      <c r="C393" s="118"/>
      <c r="D393" s="119"/>
      <c r="E393" s="1237"/>
      <c r="F393" s="1238">
        <f>F390</f>
        <v>0</v>
      </c>
      <c r="G393" s="114"/>
      <c r="H393" s="114"/>
      <c r="I393" s="114"/>
    </row>
    <row r="394" spans="1:9" s="115" customFormat="1" ht="13.5" thickBot="1">
      <c r="A394" s="126"/>
      <c r="B394" s="127"/>
      <c r="C394" s="128"/>
      <c r="D394" s="129"/>
      <c r="E394" s="1246"/>
      <c r="F394" s="1247"/>
      <c r="G394" s="114"/>
      <c r="H394" s="114"/>
      <c r="I394" s="114"/>
    </row>
    <row r="395" spans="1:9" s="134" customFormat="1" ht="27.75" customHeight="1" thickTop="1" thickBot="1">
      <c r="A395" s="154"/>
      <c r="B395" s="130" t="str">
        <f>"UKUPNO "&amp;B370&amp;":"</f>
        <v>UKUPNO Objekt za pregled vozila:</v>
      </c>
      <c r="C395" s="131"/>
      <c r="D395" s="132"/>
      <c r="E395" s="1248"/>
      <c r="F395" s="1249">
        <f>F393</f>
        <v>0</v>
      </c>
      <c r="G395" s="133"/>
      <c r="H395" s="133"/>
      <c r="I395" s="133"/>
    </row>
    <row r="396" spans="1:9" ht="23.25" customHeight="1">
      <c r="A396" s="135"/>
      <c r="B396" s="136"/>
      <c r="C396" s="137"/>
      <c r="D396" s="137"/>
      <c r="E396" s="1243"/>
      <c r="F396" s="1244"/>
    </row>
    <row r="397" spans="1:9" s="56" customFormat="1" ht="23.25" customHeight="1">
      <c r="A397" s="52"/>
      <c r="B397" s="53" t="s">
        <v>570</v>
      </c>
      <c r="C397" s="148"/>
      <c r="D397" s="148"/>
      <c r="E397" s="1456"/>
      <c r="F397" s="1456"/>
      <c r="G397" s="55"/>
      <c r="H397" s="55"/>
      <c r="I397" s="55"/>
    </row>
    <row r="398" spans="1:9" s="61" customFormat="1" ht="28.5" customHeight="1">
      <c r="A398" s="166" t="s">
        <v>519</v>
      </c>
      <c r="B398" s="149" t="s">
        <v>1349</v>
      </c>
      <c r="C398" s="59"/>
      <c r="D398" s="60"/>
      <c r="E398" s="1196"/>
      <c r="F398" s="1197">
        <f>F237</f>
        <v>0</v>
      </c>
    </row>
    <row r="399" spans="1:9" s="61" customFormat="1" ht="27" customHeight="1">
      <c r="A399" s="166" t="str">
        <f>A239</f>
        <v>6.2.</v>
      </c>
      <c r="B399" s="149" t="str">
        <f>B239</f>
        <v>Kontrolne kućice</v>
      </c>
      <c r="C399" s="59"/>
      <c r="D399" s="60"/>
      <c r="E399" s="1196"/>
      <c r="F399" s="1197">
        <f>F368</f>
        <v>0</v>
      </c>
    </row>
    <row r="400" spans="1:9" s="61" customFormat="1" ht="27" customHeight="1">
      <c r="A400" s="166" t="s">
        <v>589</v>
      </c>
      <c r="B400" s="149" t="s">
        <v>2017</v>
      </c>
      <c r="C400" s="59"/>
      <c r="D400" s="60"/>
      <c r="E400" s="1196"/>
      <c r="F400" s="1197">
        <f>F395</f>
        <v>0</v>
      </c>
    </row>
    <row r="401" spans="1:6" s="66" customFormat="1" ht="13.5" thickBot="1">
      <c r="A401" s="167"/>
      <c r="B401" s="63"/>
      <c r="C401" s="150"/>
      <c r="D401" s="151"/>
      <c r="E401" s="1257"/>
      <c r="F401" s="1258"/>
    </row>
    <row r="402" spans="1:6" s="71" customFormat="1" ht="30" customHeight="1" thickTop="1" thickBot="1">
      <c r="A402" s="168"/>
      <c r="B402" s="68" t="s">
        <v>30</v>
      </c>
      <c r="C402" s="152"/>
      <c r="D402" s="153"/>
      <c r="E402" s="1259"/>
      <c r="F402" s="1201">
        <f>SUM(F398:F401)</f>
        <v>0</v>
      </c>
    </row>
    <row r="403" spans="1:6">
      <c r="A403" s="874"/>
      <c r="D403" s="1003"/>
    </row>
  </sheetData>
  <sheetProtection password="F86A" sheet="1" objects="1" scenarios="1"/>
  <pageMargins left="0.70866141732283472" right="0.70866141732283472" top="0.74803149606299213" bottom="0.39370078740157483" header="0.31496062992125984" footer="0.31496062992125984"/>
  <pageSetup paperSize="9" scale="91" fitToHeight="0" orientation="portrait" r:id="rId1"/>
  <headerFooter>
    <oddHeader>&amp;CDokumentacija za nadmetanje&amp;RStalni granični prijelaz za 
međunarodni promet putnika VITALJINA
&amp;"Arial,Bold"2. OBJEKTI VISOKOGRADNJE</oddHeader>
    <oddFooter>&amp;CList &amp;P od &amp;N</oddFooter>
  </headerFooter>
  <rowBreaks count="12" manualBreakCount="12">
    <brk id="40" max="5" man="1"/>
    <brk id="67" max="5" man="1"/>
    <brk id="100" max="5" man="1"/>
    <brk id="117" max="5" man="1"/>
    <brk id="147" max="5" man="1"/>
    <brk id="174" max="5" man="1"/>
    <brk id="214" max="5" man="1"/>
    <brk id="237" max="5" man="1"/>
    <brk id="266" max="5" man="1"/>
    <brk id="292" max="5" man="1"/>
    <brk id="334" max="5" man="1"/>
    <brk id="369" max="5"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showZeros="0" view="pageBreakPreview" topLeftCell="A175" zoomScale="70" zoomScaleNormal="100" zoomScaleSheetLayoutView="70" workbookViewId="0">
      <selection activeCell="L171" sqref="L171"/>
    </sheetView>
  </sheetViews>
  <sheetFormatPr defaultRowHeight="12.75" outlineLevelRow="1"/>
  <cols>
    <col min="1" max="1" width="6.7109375" style="874" customWidth="1"/>
    <col min="2" max="2" width="46.140625" style="867" customWidth="1"/>
    <col min="3" max="3" width="8.85546875" style="865" customWidth="1"/>
    <col min="4" max="4" width="10.5703125" style="866" customWidth="1"/>
    <col min="5" max="5" width="13.28515625" style="1003" customWidth="1"/>
    <col min="6" max="6" width="15.7109375" style="1003" customWidth="1"/>
    <col min="7" max="16384" width="9.140625" style="51"/>
  </cols>
  <sheetData>
    <row r="1" spans="1:6" s="75" customFormat="1" ht="26.25" thickBot="1">
      <c r="A1" s="91" t="s">
        <v>514</v>
      </c>
      <c r="B1" s="92" t="s">
        <v>515</v>
      </c>
      <c r="C1" s="156" t="s">
        <v>516</v>
      </c>
      <c r="D1" s="156" t="s">
        <v>517</v>
      </c>
      <c r="E1" s="93" t="s">
        <v>485</v>
      </c>
      <c r="F1" s="93" t="s">
        <v>553</v>
      </c>
    </row>
    <row r="2" spans="1:6" ht="13.5" thickTop="1">
      <c r="A2" s="157"/>
      <c r="B2" s="95"/>
      <c r="C2" s="158"/>
      <c r="D2" s="158"/>
      <c r="E2" s="1153"/>
      <c r="F2" s="1260"/>
    </row>
    <row r="3" spans="1:6" s="56" customFormat="1" ht="23.25" customHeight="1">
      <c r="A3" s="76" t="s">
        <v>897</v>
      </c>
      <c r="B3" s="1091" t="s">
        <v>1463</v>
      </c>
      <c r="C3" s="78"/>
      <c r="D3" s="78"/>
      <c r="E3" s="1154"/>
      <c r="F3" s="1155"/>
    </row>
    <row r="4" spans="1:6">
      <c r="A4" s="47"/>
      <c r="B4" s="48"/>
      <c r="C4" s="49"/>
      <c r="D4" s="49"/>
      <c r="E4" s="1156"/>
      <c r="F4" s="1157"/>
    </row>
    <row r="5" spans="1:6" s="46" customFormat="1" ht="20.100000000000001" customHeight="1">
      <c r="A5" s="79" t="s">
        <v>520</v>
      </c>
      <c r="B5" s="80" t="s">
        <v>1464</v>
      </c>
      <c r="C5" s="81"/>
      <c r="D5" s="82"/>
      <c r="E5" s="1158"/>
      <c r="F5" s="1159"/>
    </row>
    <row r="6" spans="1:6" s="87" customFormat="1">
      <c r="A6" s="83"/>
      <c r="B6" s="84"/>
      <c r="C6" s="85"/>
      <c r="D6" s="86"/>
      <c r="E6" s="1160"/>
      <c r="F6" s="1161"/>
    </row>
    <row r="7" spans="1:6" s="46" customFormat="1" outlineLevel="1">
      <c r="A7" s="252" t="s">
        <v>490</v>
      </c>
      <c r="B7" s="253" t="s">
        <v>1468</v>
      </c>
      <c r="C7" s="254"/>
      <c r="D7" s="255"/>
      <c r="E7" s="1004"/>
      <c r="F7" s="1004"/>
    </row>
    <row r="8" spans="1:6" s="46" customFormat="1" ht="89.25" outlineLevel="1">
      <c r="A8" s="256"/>
      <c r="B8" s="6" t="s">
        <v>1469</v>
      </c>
      <c r="C8" s="257"/>
      <c r="D8" s="258"/>
      <c r="E8" s="1005"/>
      <c r="F8" s="1005"/>
    </row>
    <row r="9" spans="1:6" s="46" customFormat="1" outlineLevel="1">
      <c r="A9" s="259"/>
      <c r="B9" s="26" t="s">
        <v>1465</v>
      </c>
      <c r="C9" s="260"/>
      <c r="D9" s="261"/>
      <c r="E9" s="1006"/>
      <c r="F9" s="1006"/>
    </row>
    <row r="10" spans="1:6" s="87" customFormat="1" outlineLevel="1">
      <c r="A10" s="262" t="s">
        <v>487</v>
      </c>
      <c r="B10" s="5" t="s">
        <v>1910</v>
      </c>
      <c r="C10" s="263" t="s">
        <v>491</v>
      </c>
      <c r="D10" s="264">
        <v>4</v>
      </c>
      <c r="E10" s="930"/>
      <c r="F10" s="1425" t="str">
        <f t="shared" ref="F10:F19" si="0">IF(N(E10),ROUND(E10*D10,2),"")</f>
        <v/>
      </c>
    </row>
    <row r="11" spans="1:6" s="87" customFormat="1" outlineLevel="1">
      <c r="A11" s="262" t="s">
        <v>488</v>
      </c>
      <c r="B11" s="5" t="s">
        <v>1466</v>
      </c>
      <c r="C11" s="263" t="s">
        <v>491</v>
      </c>
      <c r="D11" s="264">
        <v>2</v>
      </c>
      <c r="E11" s="930"/>
      <c r="F11" s="1425" t="str">
        <f t="shared" si="0"/>
        <v/>
      </c>
    </row>
    <row r="12" spans="1:6" s="87" customFormat="1" outlineLevel="1">
      <c r="A12" s="262" t="s">
        <v>968</v>
      </c>
      <c r="B12" s="5" t="s">
        <v>2239</v>
      </c>
      <c r="C12" s="263" t="s">
        <v>491</v>
      </c>
      <c r="D12" s="264">
        <v>2</v>
      </c>
      <c r="E12" s="930"/>
      <c r="F12" s="1425" t="str">
        <f t="shared" si="0"/>
        <v/>
      </c>
    </row>
    <row r="13" spans="1:6" s="87" customFormat="1" outlineLevel="1">
      <c r="A13" s="262" t="s">
        <v>969</v>
      </c>
      <c r="B13" s="5" t="s">
        <v>2240</v>
      </c>
      <c r="C13" s="263" t="s">
        <v>491</v>
      </c>
      <c r="D13" s="264">
        <v>2</v>
      </c>
      <c r="E13" s="930"/>
      <c r="F13" s="1425" t="str">
        <f t="shared" si="0"/>
        <v/>
      </c>
    </row>
    <row r="14" spans="1:6" s="87" customFormat="1" outlineLevel="1">
      <c r="A14" s="262" t="s">
        <v>970</v>
      </c>
      <c r="B14" s="5" t="s">
        <v>2315</v>
      </c>
      <c r="C14" s="263" t="s">
        <v>491</v>
      </c>
      <c r="D14" s="264">
        <v>6</v>
      </c>
      <c r="E14" s="930"/>
      <c r="F14" s="1425" t="str">
        <f t="shared" si="0"/>
        <v/>
      </c>
    </row>
    <row r="15" spans="1:6" s="87" customFormat="1" outlineLevel="1">
      <c r="A15" s="262" t="s">
        <v>1269</v>
      </c>
      <c r="B15" s="5" t="s">
        <v>2316</v>
      </c>
      <c r="C15" s="263" t="s">
        <v>491</v>
      </c>
      <c r="D15" s="264">
        <v>6</v>
      </c>
      <c r="E15" s="930"/>
      <c r="F15" s="1425" t="str">
        <f t="shared" si="0"/>
        <v/>
      </c>
    </row>
    <row r="16" spans="1:6" s="87" customFormat="1" outlineLevel="1">
      <c r="A16" s="262" t="s">
        <v>1446</v>
      </c>
      <c r="B16" s="5" t="s">
        <v>2241</v>
      </c>
      <c r="C16" s="263" t="s">
        <v>491</v>
      </c>
      <c r="D16" s="264">
        <v>12</v>
      </c>
      <c r="E16" s="930"/>
      <c r="F16" s="1425" t="str">
        <f t="shared" si="0"/>
        <v/>
      </c>
    </row>
    <row r="17" spans="1:6" s="330" customFormat="1" outlineLevel="1">
      <c r="A17" s="266" t="s">
        <v>1454</v>
      </c>
      <c r="B17" s="5" t="s">
        <v>1467</v>
      </c>
      <c r="C17" s="268" t="s">
        <v>491</v>
      </c>
      <c r="D17" s="265">
        <v>2</v>
      </c>
      <c r="E17" s="930"/>
      <c r="F17" s="1425" t="str">
        <f t="shared" si="0"/>
        <v/>
      </c>
    </row>
    <row r="18" spans="1:6" s="330" customFormat="1" outlineLevel="1">
      <c r="A18" s="262" t="s">
        <v>604</v>
      </c>
      <c r="B18" s="5" t="s">
        <v>2242</v>
      </c>
      <c r="C18" s="263" t="s">
        <v>491</v>
      </c>
      <c r="D18" s="264">
        <v>1</v>
      </c>
      <c r="E18" s="935"/>
      <c r="F18" s="1425" t="str">
        <f t="shared" si="0"/>
        <v/>
      </c>
    </row>
    <row r="19" spans="1:6" s="330" customFormat="1" outlineLevel="1">
      <c r="A19" s="266" t="s">
        <v>215</v>
      </c>
      <c r="B19" s="5" t="s">
        <v>1911</v>
      </c>
      <c r="C19" s="268" t="s">
        <v>491</v>
      </c>
      <c r="D19" s="265">
        <v>6</v>
      </c>
      <c r="E19" s="935"/>
      <c r="F19" s="1425" t="str">
        <f t="shared" si="0"/>
        <v/>
      </c>
    </row>
    <row r="20" spans="1:6" s="330" customFormat="1" outlineLevel="1">
      <c r="A20" s="269"/>
      <c r="B20" s="270"/>
      <c r="C20" s="271"/>
      <c r="D20" s="272"/>
      <c r="E20" s="272"/>
      <c r="F20" s="1163"/>
    </row>
    <row r="21" spans="1:6" s="330" customFormat="1" outlineLevel="1">
      <c r="A21" s="853" t="s">
        <v>492</v>
      </c>
      <c r="B21" s="253" t="s">
        <v>2236</v>
      </c>
      <c r="C21" s="254"/>
      <c r="D21" s="1004"/>
      <c r="E21" s="255"/>
      <c r="F21" s="1422"/>
    </row>
    <row r="22" spans="1:6" s="330" customFormat="1" ht="76.5" outlineLevel="1">
      <c r="A22" s="841"/>
      <c r="B22" s="6" t="s">
        <v>2237</v>
      </c>
      <c r="C22" s="257"/>
      <c r="D22" s="1005"/>
      <c r="E22" s="258"/>
      <c r="F22" s="1423"/>
    </row>
    <row r="23" spans="1:6" s="330" customFormat="1" outlineLevel="1">
      <c r="A23" s="854"/>
      <c r="B23" s="26" t="s">
        <v>2238</v>
      </c>
      <c r="C23" s="260"/>
      <c r="D23" s="1006"/>
      <c r="E23" s="261"/>
      <c r="F23" s="1424"/>
    </row>
    <row r="24" spans="1:6" s="330" customFormat="1" outlineLevel="1">
      <c r="A24" s="937" t="s">
        <v>483</v>
      </c>
      <c r="B24" s="5" t="s">
        <v>2250</v>
      </c>
      <c r="C24" s="268" t="s">
        <v>159</v>
      </c>
      <c r="D24" s="265">
        <v>1</v>
      </c>
      <c r="E24" s="935"/>
      <c r="F24" s="1466" t="str">
        <f t="shared" ref="F24" si="1">IF(N(E24),ROUND(E24*D24,2),"")</f>
        <v/>
      </c>
    </row>
    <row r="25" spans="1:6" s="330" customFormat="1" outlineLevel="1">
      <c r="A25" s="269"/>
      <c r="B25" s="270"/>
      <c r="C25" s="271"/>
      <c r="D25" s="272"/>
      <c r="E25" s="272"/>
      <c r="F25" s="1163"/>
    </row>
    <row r="26" spans="1:6" s="87" customFormat="1" outlineLevel="1">
      <c r="A26" s="252" t="s">
        <v>493</v>
      </c>
      <c r="B26" s="253" t="s">
        <v>1470</v>
      </c>
      <c r="C26" s="254"/>
      <c r="D26" s="255"/>
      <c r="E26" s="255"/>
      <c r="F26" s="1004"/>
    </row>
    <row r="27" spans="1:6" s="87" customFormat="1" ht="76.5" outlineLevel="1">
      <c r="A27" s="256"/>
      <c r="B27" s="6" t="s">
        <v>1471</v>
      </c>
      <c r="C27" s="257"/>
      <c r="D27" s="258"/>
      <c r="E27" s="258"/>
      <c r="F27" s="1005"/>
    </row>
    <row r="28" spans="1:6" s="87" customFormat="1" outlineLevel="1">
      <c r="A28" s="259"/>
      <c r="B28" s="26" t="s">
        <v>1472</v>
      </c>
      <c r="C28" s="260"/>
      <c r="D28" s="261"/>
      <c r="E28" s="261"/>
      <c r="F28" s="1006"/>
    </row>
    <row r="29" spans="1:6" s="56" customFormat="1" ht="20.100000000000001" customHeight="1" outlineLevel="1">
      <c r="A29" s="556" t="s">
        <v>498</v>
      </c>
      <c r="B29" s="703" t="s">
        <v>1912</v>
      </c>
      <c r="C29" s="558" t="s">
        <v>491</v>
      </c>
      <c r="D29" s="559">
        <v>2</v>
      </c>
      <c r="E29" s="938"/>
      <c r="F29" s="1425" t="str">
        <f t="shared" ref="F29:F42" si="2">IF(N(E29),ROUND(E29*D29,2),"")</f>
        <v/>
      </c>
    </row>
    <row r="30" spans="1:6" s="56" customFormat="1" ht="20.100000000000001" customHeight="1" outlineLevel="1">
      <c r="A30" s="556" t="s">
        <v>499</v>
      </c>
      <c r="B30" s="703" t="s">
        <v>2317</v>
      </c>
      <c r="C30" s="558" t="s">
        <v>491</v>
      </c>
      <c r="D30" s="559">
        <v>1</v>
      </c>
      <c r="E30" s="938"/>
      <c r="F30" s="1425" t="str">
        <f t="shared" si="2"/>
        <v/>
      </c>
    </row>
    <row r="31" spans="1:6" s="1062" customFormat="1" ht="20.100000000000001" customHeight="1" outlineLevel="1">
      <c r="A31" s="556" t="s">
        <v>582</v>
      </c>
      <c r="B31" s="703" t="s">
        <v>1913</v>
      </c>
      <c r="C31" s="558" t="s">
        <v>491</v>
      </c>
      <c r="D31" s="559">
        <v>9</v>
      </c>
      <c r="E31" s="935"/>
      <c r="F31" s="1425" t="str">
        <f t="shared" si="2"/>
        <v/>
      </c>
    </row>
    <row r="32" spans="1:6" s="330" customFormat="1" ht="25.5" outlineLevel="1">
      <c r="A32" s="266" t="s">
        <v>1473</v>
      </c>
      <c r="B32" s="5" t="s">
        <v>1979</v>
      </c>
      <c r="C32" s="268" t="s">
        <v>491</v>
      </c>
      <c r="D32" s="265">
        <v>2</v>
      </c>
      <c r="E32" s="935"/>
      <c r="F32" s="1425" t="str">
        <f t="shared" si="2"/>
        <v/>
      </c>
    </row>
    <row r="33" spans="1:6" s="1062" customFormat="1" ht="20.100000000000001" customHeight="1" outlineLevel="1">
      <c r="A33" s="556" t="s">
        <v>1474</v>
      </c>
      <c r="B33" s="703" t="s">
        <v>1914</v>
      </c>
      <c r="C33" s="558" t="s">
        <v>491</v>
      </c>
      <c r="D33" s="559">
        <v>2</v>
      </c>
      <c r="E33" s="935"/>
      <c r="F33" s="1425" t="str">
        <f t="shared" si="2"/>
        <v/>
      </c>
    </row>
    <row r="34" spans="1:6" s="1062" customFormat="1" ht="20.100000000000001" customHeight="1" outlineLevel="1">
      <c r="A34" s="556" t="s">
        <v>1475</v>
      </c>
      <c r="B34" s="703" t="s">
        <v>2318</v>
      </c>
      <c r="C34" s="558" t="s">
        <v>491</v>
      </c>
      <c r="D34" s="559">
        <v>1</v>
      </c>
      <c r="E34" s="939"/>
      <c r="F34" s="1425" t="str">
        <f t="shared" si="2"/>
        <v/>
      </c>
    </row>
    <row r="35" spans="1:6" s="1062" customFormat="1" ht="20.100000000000001" customHeight="1" outlineLevel="1">
      <c r="A35" s="556" t="s">
        <v>1476</v>
      </c>
      <c r="B35" s="703" t="s">
        <v>1915</v>
      </c>
      <c r="C35" s="558" t="s">
        <v>491</v>
      </c>
      <c r="D35" s="559">
        <v>4</v>
      </c>
      <c r="E35" s="935"/>
      <c r="F35" s="1425" t="str">
        <f t="shared" si="2"/>
        <v/>
      </c>
    </row>
    <row r="36" spans="1:6" s="1062" customFormat="1" ht="20.100000000000001" customHeight="1" outlineLevel="1">
      <c r="A36" s="556" t="s">
        <v>1477</v>
      </c>
      <c r="B36" s="703" t="s">
        <v>1988</v>
      </c>
      <c r="C36" s="558" t="s">
        <v>491</v>
      </c>
      <c r="D36" s="559">
        <v>1</v>
      </c>
      <c r="E36" s="939"/>
      <c r="F36" s="1425" t="str">
        <f t="shared" si="2"/>
        <v/>
      </c>
    </row>
    <row r="37" spans="1:6" s="1062" customFormat="1" ht="20.100000000000001" customHeight="1" outlineLevel="1">
      <c r="A37" s="556" t="s">
        <v>1478</v>
      </c>
      <c r="B37" s="703" t="s">
        <v>1524</v>
      </c>
      <c r="C37" s="558" t="s">
        <v>491</v>
      </c>
      <c r="D37" s="559">
        <v>1</v>
      </c>
      <c r="E37" s="939"/>
      <c r="F37" s="1425" t="str">
        <f t="shared" si="2"/>
        <v/>
      </c>
    </row>
    <row r="38" spans="1:6" s="1062" customFormat="1" ht="20.100000000000001" customHeight="1" outlineLevel="1">
      <c r="A38" s="556" t="s">
        <v>250</v>
      </c>
      <c r="B38" s="703" t="s">
        <v>1525</v>
      </c>
      <c r="C38" s="558" t="s">
        <v>491</v>
      </c>
      <c r="D38" s="559">
        <v>1</v>
      </c>
      <c r="E38" s="939"/>
      <c r="F38" s="1425" t="str">
        <f t="shared" si="2"/>
        <v/>
      </c>
    </row>
    <row r="39" spans="1:6" s="1062" customFormat="1" ht="20.100000000000001" customHeight="1" outlineLevel="1">
      <c r="A39" s="556" t="s">
        <v>251</v>
      </c>
      <c r="B39" s="703" t="s">
        <v>1526</v>
      </c>
      <c r="C39" s="558" t="s">
        <v>491</v>
      </c>
      <c r="D39" s="559">
        <v>1</v>
      </c>
      <c r="E39" s="939"/>
      <c r="F39" s="1425" t="str">
        <f t="shared" si="2"/>
        <v/>
      </c>
    </row>
    <row r="40" spans="1:6" s="1062" customFormat="1" ht="20.100000000000001" customHeight="1" outlineLevel="1">
      <c r="A40" s="556" t="s">
        <v>252</v>
      </c>
      <c r="B40" s="703" t="s">
        <v>1527</v>
      </c>
      <c r="C40" s="558" t="s">
        <v>491</v>
      </c>
      <c r="D40" s="559">
        <v>1</v>
      </c>
      <c r="E40" s="939"/>
      <c r="F40" s="1425" t="str">
        <f t="shared" si="2"/>
        <v/>
      </c>
    </row>
    <row r="41" spans="1:6" s="1062" customFormat="1" ht="20.100000000000001" customHeight="1" outlineLevel="1">
      <c r="A41" s="556" t="s">
        <v>253</v>
      </c>
      <c r="B41" s="703" t="s">
        <v>1916</v>
      </c>
      <c r="C41" s="558" t="s">
        <v>491</v>
      </c>
      <c r="D41" s="559">
        <v>3</v>
      </c>
      <c r="E41" s="935"/>
      <c r="F41" s="1425" t="str">
        <f t="shared" si="2"/>
        <v/>
      </c>
    </row>
    <row r="42" spans="1:6" s="1062" customFormat="1" ht="20.100000000000001" customHeight="1" outlineLevel="1">
      <c r="A42" s="556" t="s">
        <v>254</v>
      </c>
      <c r="B42" s="703" t="s">
        <v>2319</v>
      </c>
      <c r="C42" s="558" t="s">
        <v>491</v>
      </c>
      <c r="D42" s="559">
        <v>1</v>
      </c>
      <c r="E42" s="935"/>
      <c r="F42" s="1425" t="str">
        <f t="shared" si="2"/>
        <v/>
      </c>
    </row>
    <row r="43" spans="1:6" s="330" customFormat="1" outlineLevel="1">
      <c r="A43" s="269"/>
      <c r="B43" s="6"/>
      <c r="C43" s="271"/>
      <c r="D43" s="272"/>
      <c r="E43" s="272"/>
      <c r="F43" s="1163"/>
    </row>
    <row r="44" spans="1:6" s="330" customFormat="1" outlineLevel="1">
      <c r="A44" s="252" t="s">
        <v>901</v>
      </c>
      <c r="B44" s="253" t="s">
        <v>1528</v>
      </c>
      <c r="C44" s="254"/>
      <c r="D44" s="255"/>
      <c r="E44" s="255"/>
      <c r="F44" s="1004"/>
    </row>
    <row r="45" spans="1:6" s="330" customFormat="1" ht="51" outlineLevel="1">
      <c r="A45" s="256"/>
      <c r="B45" s="6" t="s">
        <v>1529</v>
      </c>
      <c r="C45" s="257"/>
      <c r="D45" s="258"/>
      <c r="E45" s="258"/>
      <c r="F45" s="1005"/>
    </row>
    <row r="46" spans="1:6" s="330" customFormat="1" outlineLevel="1">
      <c r="A46" s="259"/>
      <c r="B46" s="26" t="s">
        <v>1530</v>
      </c>
      <c r="C46" s="260"/>
      <c r="D46" s="261"/>
      <c r="E46" s="261"/>
      <c r="F46" s="1006"/>
    </row>
    <row r="47" spans="1:6" s="330" customFormat="1" outlineLevel="1">
      <c r="A47" s="266" t="s">
        <v>500</v>
      </c>
      <c r="B47" s="5" t="s">
        <v>1531</v>
      </c>
      <c r="C47" s="268" t="s">
        <v>491</v>
      </c>
      <c r="D47" s="265">
        <v>2</v>
      </c>
      <c r="E47" s="933"/>
      <c r="F47" s="1425" t="str">
        <f t="shared" ref="F47" si="3">IF(N(E47),ROUND(E47*D47,2),"")</f>
        <v/>
      </c>
    </row>
    <row r="48" spans="1:6" s="330" customFormat="1" outlineLevel="1">
      <c r="A48" s="269"/>
      <c r="B48" s="6"/>
      <c r="C48" s="271"/>
      <c r="D48" s="272"/>
      <c r="E48" s="272"/>
      <c r="F48" s="1163"/>
    </row>
    <row r="49" spans="1:6" s="87" customFormat="1" outlineLevel="1">
      <c r="A49" s="252" t="s">
        <v>588</v>
      </c>
      <c r="B49" s="253" t="s">
        <v>1479</v>
      </c>
      <c r="C49" s="254"/>
      <c r="D49" s="255"/>
      <c r="E49" s="255"/>
      <c r="F49" s="1004"/>
    </row>
    <row r="50" spans="1:6" s="87" customFormat="1" ht="51" outlineLevel="1">
      <c r="A50" s="256"/>
      <c r="B50" s="6" t="s">
        <v>1480</v>
      </c>
      <c r="C50" s="257"/>
      <c r="D50" s="258"/>
      <c r="E50" s="258"/>
      <c r="F50" s="1005"/>
    </row>
    <row r="51" spans="1:6" s="87" customFormat="1" outlineLevel="1">
      <c r="A51" s="259"/>
      <c r="B51" s="26" t="s">
        <v>641</v>
      </c>
      <c r="C51" s="260"/>
      <c r="D51" s="261"/>
      <c r="E51" s="261"/>
      <c r="F51" s="1006"/>
    </row>
    <row r="52" spans="1:6" s="330" customFormat="1" ht="76.5" outlineLevel="1">
      <c r="A52" s="266" t="s">
        <v>501</v>
      </c>
      <c r="B52" s="5" t="s">
        <v>1130</v>
      </c>
      <c r="C52" s="268" t="s">
        <v>491</v>
      </c>
      <c r="D52" s="265">
        <v>4</v>
      </c>
      <c r="E52" s="935"/>
      <c r="F52" s="1425" t="str">
        <f t="shared" ref="F52:F54" si="4">IF(N(E52),ROUND(E52*D52,2),"")</f>
        <v/>
      </c>
    </row>
    <row r="53" spans="1:6" s="330" customFormat="1" outlineLevel="1">
      <c r="A53" s="266" t="s">
        <v>502</v>
      </c>
      <c r="B53" s="5" t="s">
        <v>1989</v>
      </c>
      <c r="C53" s="268" t="s">
        <v>491</v>
      </c>
      <c r="D53" s="265">
        <v>2</v>
      </c>
      <c r="E53" s="935"/>
      <c r="F53" s="1425" t="str">
        <f t="shared" si="4"/>
        <v/>
      </c>
    </row>
    <row r="54" spans="1:6" s="330" customFormat="1" outlineLevel="1">
      <c r="A54" s="266" t="s">
        <v>590</v>
      </c>
      <c r="B54" s="5" t="s">
        <v>1990</v>
      </c>
      <c r="C54" s="268" t="s">
        <v>491</v>
      </c>
      <c r="D54" s="265">
        <v>1</v>
      </c>
      <c r="E54" s="935"/>
      <c r="F54" s="1425" t="str">
        <f t="shared" si="4"/>
        <v/>
      </c>
    </row>
    <row r="55" spans="1:6" s="330" customFormat="1" outlineLevel="1">
      <c r="A55" s="269"/>
      <c r="B55" s="270"/>
      <c r="C55" s="271"/>
      <c r="D55" s="272"/>
      <c r="E55" s="272"/>
      <c r="F55" s="1163"/>
    </row>
    <row r="56" spans="1:6" s="87" customFormat="1" outlineLevel="1">
      <c r="A56" s="252" t="s">
        <v>494</v>
      </c>
      <c r="B56" s="253" t="s">
        <v>642</v>
      </c>
      <c r="C56" s="254"/>
      <c r="D56" s="255"/>
      <c r="E56" s="255"/>
      <c r="F56" s="1004"/>
    </row>
    <row r="57" spans="1:6" s="87" customFormat="1" ht="38.25" outlineLevel="1">
      <c r="A57" s="256"/>
      <c r="B57" s="6" t="s">
        <v>643</v>
      </c>
      <c r="C57" s="257"/>
      <c r="D57" s="258"/>
      <c r="E57" s="258"/>
      <c r="F57" s="1005"/>
    </row>
    <row r="58" spans="1:6" s="330" customFormat="1" outlineLevel="1">
      <c r="A58" s="266" t="s">
        <v>519</v>
      </c>
      <c r="B58" s="5" t="s">
        <v>1917</v>
      </c>
      <c r="C58" s="268" t="s">
        <v>1063</v>
      </c>
      <c r="D58" s="265">
        <v>750</v>
      </c>
      <c r="E58" s="935"/>
      <c r="F58" s="1425" t="str">
        <f t="shared" ref="F58:F69" si="5">IF(N(E58),ROUND(E58*D58,2),"")</f>
        <v/>
      </c>
    </row>
    <row r="59" spans="1:6" s="330" customFormat="1" outlineLevel="1">
      <c r="A59" s="266" t="s">
        <v>586</v>
      </c>
      <c r="B59" s="5" t="s">
        <v>1918</v>
      </c>
      <c r="C59" s="268" t="s">
        <v>1063</v>
      </c>
      <c r="D59" s="265">
        <v>500</v>
      </c>
      <c r="E59" s="935"/>
      <c r="F59" s="1425" t="str">
        <f t="shared" si="5"/>
        <v/>
      </c>
    </row>
    <row r="60" spans="1:6" s="330" customFormat="1" ht="25.5" outlineLevel="1">
      <c r="A60" s="266" t="s">
        <v>589</v>
      </c>
      <c r="B60" s="5" t="s">
        <v>1919</v>
      </c>
      <c r="C60" s="268" t="s">
        <v>1063</v>
      </c>
      <c r="D60" s="265">
        <v>280</v>
      </c>
      <c r="E60" s="935"/>
      <c r="F60" s="1425" t="str">
        <f t="shared" si="5"/>
        <v/>
      </c>
    </row>
    <row r="61" spans="1:6" s="330" customFormat="1" ht="38.25" outlineLevel="1">
      <c r="A61" s="266" t="s">
        <v>376</v>
      </c>
      <c r="B61" s="5" t="s">
        <v>2323</v>
      </c>
      <c r="C61" s="268" t="s">
        <v>1063</v>
      </c>
      <c r="D61" s="265">
        <v>50</v>
      </c>
      <c r="E61" s="935"/>
      <c r="F61" s="1425" t="str">
        <f t="shared" si="5"/>
        <v/>
      </c>
    </row>
    <row r="62" spans="1:6" s="330" customFormat="1" outlineLevel="1">
      <c r="A62" s="266" t="s">
        <v>1412</v>
      </c>
      <c r="B62" s="5" t="s">
        <v>2321</v>
      </c>
      <c r="C62" s="268" t="s">
        <v>491</v>
      </c>
      <c r="D62" s="265">
        <v>4</v>
      </c>
      <c r="E62" s="935"/>
      <c r="F62" s="1167" t="str">
        <f t="shared" si="5"/>
        <v/>
      </c>
    </row>
    <row r="63" spans="1:6" s="330" customFormat="1" outlineLevel="1">
      <c r="A63" s="266" t="s">
        <v>2243</v>
      </c>
      <c r="B63" s="5" t="s">
        <v>2322</v>
      </c>
      <c r="C63" s="268" t="s">
        <v>491</v>
      </c>
      <c r="D63" s="265">
        <v>1</v>
      </c>
      <c r="E63" s="935"/>
      <c r="F63" s="1167" t="str">
        <f t="shared" si="5"/>
        <v/>
      </c>
    </row>
    <row r="64" spans="1:6" s="330" customFormat="1" ht="25.5" outlineLevel="1">
      <c r="A64" s="266" t="s">
        <v>2244</v>
      </c>
      <c r="B64" s="5" t="s">
        <v>592</v>
      </c>
      <c r="C64" s="268" t="s">
        <v>1063</v>
      </c>
      <c r="D64" s="265">
        <v>25</v>
      </c>
      <c r="E64" s="935"/>
      <c r="F64" s="1425" t="str">
        <f t="shared" si="5"/>
        <v/>
      </c>
    </row>
    <row r="65" spans="1:6" s="330" customFormat="1" ht="14.25" outlineLevel="1">
      <c r="A65" s="266" t="s">
        <v>2245</v>
      </c>
      <c r="B65" s="5" t="s">
        <v>593</v>
      </c>
      <c r="C65" s="268" t="s">
        <v>521</v>
      </c>
      <c r="D65" s="265">
        <v>350</v>
      </c>
      <c r="E65" s="935"/>
      <c r="F65" s="1425" t="str">
        <f t="shared" si="5"/>
        <v/>
      </c>
    </row>
    <row r="66" spans="1:6" s="330" customFormat="1" outlineLevel="1">
      <c r="A66" s="266" t="s">
        <v>2246</v>
      </c>
      <c r="B66" s="5" t="s">
        <v>594</v>
      </c>
      <c r="C66" s="268" t="s">
        <v>491</v>
      </c>
      <c r="D66" s="265">
        <v>1</v>
      </c>
      <c r="E66" s="935"/>
      <c r="F66" s="1167" t="str">
        <f t="shared" si="5"/>
        <v/>
      </c>
    </row>
    <row r="67" spans="1:6" s="330" customFormat="1" outlineLevel="1">
      <c r="A67" s="266" t="s">
        <v>2247</v>
      </c>
      <c r="B67" s="5" t="s">
        <v>1920</v>
      </c>
      <c r="C67" s="268" t="s">
        <v>491</v>
      </c>
      <c r="D67" s="265">
        <v>4</v>
      </c>
      <c r="E67" s="935"/>
      <c r="F67" s="1425" t="str">
        <f t="shared" si="5"/>
        <v/>
      </c>
    </row>
    <row r="68" spans="1:6" s="330" customFormat="1" outlineLevel="1">
      <c r="A68" s="266" t="s">
        <v>2248</v>
      </c>
      <c r="B68" s="5" t="s">
        <v>595</v>
      </c>
      <c r="C68" s="268" t="s">
        <v>491</v>
      </c>
      <c r="D68" s="265">
        <v>1</v>
      </c>
      <c r="E68" s="935"/>
      <c r="F68" s="1167" t="str">
        <f t="shared" si="5"/>
        <v/>
      </c>
    </row>
    <row r="69" spans="1:6" s="330" customFormat="1" outlineLevel="1">
      <c r="A69" s="266" t="s">
        <v>2249</v>
      </c>
      <c r="B69" s="5" t="s">
        <v>1921</v>
      </c>
      <c r="C69" s="268" t="s">
        <v>1063</v>
      </c>
      <c r="D69" s="265">
        <v>25</v>
      </c>
      <c r="E69" s="935"/>
      <c r="F69" s="1466" t="str">
        <f t="shared" si="5"/>
        <v/>
      </c>
    </row>
    <row r="70" spans="1:6" s="1063" customFormat="1">
      <c r="A70" s="765"/>
      <c r="B70" s="766"/>
      <c r="C70" s="767"/>
      <c r="D70" s="768"/>
      <c r="E70" s="768"/>
      <c r="F70" s="1467"/>
    </row>
    <row r="71" spans="1:6" s="87" customFormat="1" ht="20.100000000000001" customHeight="1" thickBot="1">
      <c r="A71" s="43"/>
      <c r="B71" s="88" t="s">
        <v>596</v>
      </c>
      <c r="C71" s="89"/>
      <c r="D71" s="89"/>
      <c r="E71" s="89"/>
      <c r="F71" s="1269">
        <f>SUM(F10:F69)</f>
        <v>0</v>
      </c>
    </row>
    <row r="72" spans="1:6">
      <c r="A72" s="47"/>
      <c r="B72" s="48"/>
      <c r="C72" s="49"/>
      <c r="D72" s="49"/>
      <c r="E72" s="49"/>
      <c r="F72" s="1157"/>
    </row>
    <row r="73" spans="1:6" s="87" customFormat="1" ht="20.100000000000001" customHeight="1">
      <c r="A73" s="79" t="s">
        <v>1021</v>
      </c>
      <c r="B73" s="80" t="s">
        <v>927</v>
      </c>
      <c r="C73" s="81"/>
      <c r="D73" s="82"/>
      <c r="E73" s="1158"/>
      <c r="F73" s="1159"/>
    </row>
    <row r="74" spans="1:6" s="87" customFormat="1">
      <c r="A74" s="100"/>
      <c r="B74" s="101"/>
      <c r="C74" s="102"/>
      <c r="D74" s="103"/>
      <c r="E74" s="896"/>
      <c r="F74" s="1209"/>
    </row>
    <row r="75" spans="1:6" s="87" customFormat="1" ht="20.100000000000001" customHeight="1">
      <c r="A75" s="1064" t="s">
        <v>31</v>
      </c>
      <c r="B75" s="1065" t="s">
        <v>925</v>
      </c>
      <c r="C75" s="1066"/>
      <c r="D75" s="1067"/>
      <c r="E75" s="1468"/>
      <c r="F75" s="1211"/>
    </row>
    <row r="76" spans="1:6" collapsed="1">
      <c r="A76" s="108"/>
      <c r="B76" s="109"/>
      <c r="C76" s="110"/>
      <c r="D76" s="111"/>
      <c r="E76" s="111"/>
      <c r="F76" s="1213"/>
    </row>
    <row r="77" spans="1:6" ht="63.75" outlineLevel="1">
      <c r="A77" s="364"/>
      <c r="B77" s="5" t="s">
        <v>926</v>
      </c>
      <c r="C77" s="319"/>
      <c r="D77" s="264"/>
      <c r="E77" s="264"/>
      <c r="F77" s="1184"/>
    </row>
    <row r="78" spans="1:6" s="87" customFormat="1" outlineLevel="1">
      <c r="A78" s="252" t="s">
        <v>490</v>
      </c>
      <c r="B78" s="253" t="s">
        <v>607</v>
      </c>
      <c r="C78" s="254"/>
      <c r="D78" s="255"/>
      <c r="E78" s="255"/>
      <c r="F78" s="1004"/>
    </row>
    <row r="79" spans="1:6" s="87" customFormat="1" ht="63.75" outlineLevel="1">
      <c r="A79" s="256"/>
      <c r="B79" s="391" t="s">
        <v>1532</v>
      </c>
      <c r="C79" s="257"/>
      <c r="D79" s="258"/>
      <c r="E79" s="258"/>
      <c r="F79" s="1005"/>
    </row>
    <row r="80" spans="1:6" s="87" customFormat="1" outlineLevel="1">
      <c r="A80" s="259"/>
      <c r="B80" s="26" t="s">
        <v>606</v>
      </c>
      <c r="C80" s="260"/>
      <c r="D80" s="261"/>
      <c r="E80" s="261"/>
      <c r="F80" s="1006"/>
    </row>
    <row r="81" spans="1:6" s="330" customFormat="1" ht="38.25" outlineLevel="1">
      <c r="A81" s="266" t="s">
        <v>487</v>
      </c>
      <c r="B81" s="5" t="s">
        <v>2320</v>
      </c>
      <c r="C81" s="268" t="s">
        <v>491</v>
      </c>
      <c r="D81" s="265">
        <v>3</v>
      </c>
      <c r="E81" s="935"/>
      <c r="F81" s="1425" t="str">
        <f t="shared" ref="F81" si="6">IF(N(E81),ROUND(E81*D81,2),"")</f>
        <v/>
      </c>
    </row>
    <row r="82" spans="1:6" s="330" customFormat="1" outlineLevel="1">
      <c r="A82" s="269"/>
      <c r="B82" s="6"/>
      <c r="C82" s="271"/>
      <c r="D82" s="272"/>
      <c r="E82" s="272"/>
      <c r="F82" s="1163"/>
    </row>
    <row r="83" spans="1:6" s="330" customFormat="1" outlineLevel="1">
      <c r="A83" s="252" t="s">
        <v>492</v>
      </c>
      <c r="B83" s="253" t="s">
        <v>1131</v>
      </c>
      <c r="C83" s="254"/>
      <c r="D83" s="255"/>
      <c r="E83" s="255"/>
      <c r="F83" s="1004"/>
    </row>
    <row r="84" spans="1:6" s="330" customFormat="1" ht="102" outlineLevel="1">
      <c r="A84" s="256"/>
      <c r="B84" s="391" t="s">
        <v>1132</v>
      </c>
      <c r="C84" s="257"/>
      <c r="D84" s="258"/>
      <c r="E84" s="258"/>
      <c r="F84" s="1005"/>
    </row>
    <row r="85" spans="1:6" s="330" customFormat="1" outlineLevel="1">
      <c r="A85" s="259"/>
      <c r="B85" s="26" t="s">
        <v>1472</v>
      </c>
      <c r="C85" s="260"/>
      <c r="D85" s="261"/>
      <c r="E85" s="261"/>
      <c r="F85" s="1006"/>
    </row>
    <row r="86" spans="1:6" s="330" customFormat="1" ht="25.5" outlineLevel="1">
      <c r="A86" s="266" t="s">
        <v>483</v>
      </c>
      <c r="B86" s="5" t="s">
        <v>2152</v>
      </c>
      <c r="C86" s="268" t="s">
        <v>491</v>
      </c>
      <c r="D86" s="265">
        <v>6</v>
      </c>
      <c r="E86" s="935"/>
      <c r="F86" s="1422" t="str">
        <f t="shared" ref="F86:F88" si="7">IF(N(E86),ROUND(E86*D86,2),"")</f>
        <v/>
      </c>
    </row>
    <row r="87" spans="1:6" s="330" customFormat="1" ht="38.25" outlineLevel="1">
      <c r="A87" s="266" t="s">
        <v>484</v>
      </c>
      <c r="B87" s="5" t="s">
        <v>2153</v>
      </c>
      <c r="C87" s="268" t="s">
        <v>491</v>
      </c>
      <c r="D87" s="265">
        <v>4</v>
      </c>
      <c r="E87" s="935"/>
      <c r="F87" s="1422" t="str">
        <f t="shared" si="7"/>
        <v/>
      </c>
    </row>
    <row r="88" spans="1:6" s="330" customFormat="1" ht="63.75" outlineLevel="1">
      <c r="A88" s="266" t="s">
        <v>575</v>
      </c>
      <c r="B88" s="5" t="s">
        <v>2154</v>
      </c>
      <c r="C88" s="268" t="s">
        <v>491</v>
      </c>
      <c r="D88" s="265">
        <v>4</v>
      </c>
      <c r="E88" s="935"/>
      <c r="F88" s="1184" t="str">
        <f t="shared" si="7"/>
        <v/>
      </c>
    </row>
    <row r="89" spans="1:6" s="330" customFormat="1" outlineLevel="1">
      <c r="A89" s="269"/>
      <c r="B89" s="270"/>
      <c r="C89" s="271"/>
      <c r="D89" s="272"/>
      <c r="E89" s="272"/>
      <c r="F89" s="1167"/>
    </row>
    <row r="90" spans="1:6" ht="25.5" outlineLevel="1">
      <c r="A90" s="252" t="s">
        <v>493</v>
      </c>
      <c r="B90" s="519" t="s">
        <v>610</v>
      </c>
      <c r="C90" s="254" t="s">
        <v>491</v>
      </c>
      <c r="D90" s="255">
        <v>1</v>
      </c>
      <c r="E90" s="932"/>
      <c r="F90" s="1203" t="str">
        <f t="shared" ref="F90" si="8">IF(N(E90),ROUND(E90*D90,2),"")</f>
        <v/>
      </c>
    </row>
    <row r="91" spans="1:6" ht="38.25" outlineLevel="1">
      <c r="A91" s="256"/>
      <c r="B91" s="391" t="s">
        <v>609</v>
      </c>
      <c r="C91" s="257"/>
      <c r="D91" s="258"/>
      <c r="E91" s="258"/>
      <c r="F91" s="1005"/>
    </row>
    <row r="92" spans="1:6" outlineLevel="1">
      <c r="A92" s="259"/>
      <c r="B92" s="26" t="s">
        <v>608</v>
      </c>
      <c r="C92" s="260"/>
      <c r="D92" s="261"/>
      <c r="E92" s="261"/>
      <c r="F92" s="1006"/>
    </row>
    <row r="93" spans="1:6" outlineLevel="1" collapsed="1">
      <c r="A93" s="256"/>
      <c r="B93" s="6"/>
      <c r="C93" s="257"/>
      <c r="D93" s="258"/>
      <c r="E93" s="258"/>
      <c r="F93" s="1184"/>
    </row>
    <row r="94" spans="1:6" outlineLevel="1">
      <c r="A94" s="252" t="s">
        <v>901</v>
      </c>
      <c r="B94" s="519" t="s">
        <v>611</v>
      </c>
      <c r="C94" s="254" t="s">
        <v>1063</v>
      </c>
      <c r="D94" s="255">
        <v>350</v>
      </c>
      <c r="E94" s="932"/>
      <c r="F94" s="1203" t="str">
        <f t="shared" ref="F94" si="9">IF(N(E94),ROUND(E94*D94,2),"")</f>
        <v/>
      </c>
    </row>
    <row r="95" spans="1:6" ht="51" outlineLevel="1">
      <c r="A95" s="256"/>
      <c r="B95" s="391" t="s">
        <v>612</v>
      </c>
      <c r="C95" s="257"/>
      <c r="D95" s="258"/>
      <c r="E95" s="258"/>
      <c r="F95" s="1005"/>
    </row>
    <row r="96" spans="1:6" outlineLevel="1">
      <c r="A96" s="259"/>
      <c r="B96" s="26" t="s">
        <v>616</v>
      </c>
      <c r="C96" s="260"/>
      <c r="D96" s="261"/>
      <c r="E96" s="261"/>
      <c r="F96" s="1006"/>
    </row>
    <row r="97" spans="1:6" s="87" customFormat="1" outlineLevel="1">
      <c r="A97" s="252" t="s">
        <v>588</v>
      </c>
      <c r="B97" s="253" t="s">
        <v>613</v>
      </c>
      <c r="C97" s="254"/>
      <c r="D97" s="255"/>
      <c r="E97" s="255"/>
      <c r="F97" s="1004"/>
    </row>
    <row r="98" spans="1:6" s="87" customFormat="1" ht="51" outlineLevel="1">
      <c r="A98" s="256"/>
      <c r="B98" s="391" t="s">
        <v>620</v>
      </c>
      <c r="C98" s="257"/>
      <c r="D98" s="258"/>
      <c r="E98" s="258"/>
      <c r="F98" s="1005"/>
    </row>
    <row r="99" spans="1:6" s="87" customFormat="1" outlineLevel="1">
      <c r="A99" s="259"/>
      <c r="B99" s="26" t="s">
        <v>156</v>
      </c>
      <c r="C99" s="260"/>
      <c r="D99" s="261"/>
      <c r="E99" s="261"/>
      <c r="F99" s="1006"/>
    </row>
    <row r="100" spans="1:6" s="330" customFormat="1" outlineLevel="1">
      <c r="A100" s="266" t="s">
        <v>501</v>
      </c>
      <c r="B100" s="5" t="s">
        <v>614</v>
      </c>
      <c r="C100" s="268" t="s">
        <v>1063</v>
      </c>
      <c r="D100" s="265">
        <v>240</v>
      </c>
      <c r="E100" s="935"/>
      <c r="F100" s="1184" t="str">
        <f t="shared" ref="F100:F101" si="10">IF(N(E100),ROUND(E100*D100,2),"")</f>
        <v/>
      </c>
    </row>
    <row r="101" spans="1:6" s="330" customFormat="1" outlineLevel="1">
      <c r="A101" s="266" t="s">
        <v>502</v>
      </c>
      <c r="B101" s="5" t="s">
        <v>615</v>
      </c>
      <c r="C101" s="268" t="s">
        <v>1063</v>
      </c>
      <c r="D101" s="265">
        <v>240</v>
      </c>
      <c r="E101" s="935"/>
      <c r="F101" s="1184" t="str">
        <f t="shared" si="10"/>
        <v/>
      </c>
    </row>
    <row r="102" spans="1:6" s="330" customFormat="1" outlineLevel="1">
      <c r="A102" s="269"/>
      <c r="B102" s="270"/>
      <c r="C102" s="271"/>
      <c r="D102" s="272"/>
      <c r="E102" s="272"/>
      <c r="F102" s="1163"/>
    </row>
    <row r="103" spans="1:6" outlineLevel="1">
      <c r="A103" s="252" t="s">
        <v>494</v>
      </c>
      <c r="B103" s="519" t="s">
        <v>617</v>
      </c>
      <c r="C103" s="254" t="s">
        <v>491</v>
      </c>
      <c r="D103" s="255">
        <v>5</v>
      </c>
      <c r="E103" s="932"/>
      <c r="F103" s="1262" t="str">
        <f t="shared" ref="F103" si="11">IF(N(E103),ROUND(E103*D103,2),"")</f>
        <v/>
      </c>
    </row>
    <row r="104" spans="1:6" ht="25.5" outlineLevel="1">
      <c r="A104" s="256"/>
      <c r="B104" s="391" t="s">
        <v>619</v>
      </c>
      <c r="C104" s="257"/>
      <c r="D104" s="258"/>
      <c r="E104" s="258"/>
      <c r="F104" s="1005"/>
    </row>
    <row r="105" spans="1:6" outlineLevel="1">
      <c r="A105" s="259"/>
      <c r="B105" s="26" t="s">
        <v>618</v>
      </c>
      <c r="C105" s="260"/>
      <c r="D105" s="261"/>
      <c r="E105" s="261"/>
      <c r="F105" s="1006"/>
    </row>
    <row r="106" spans="1:6" outlineLevel="1" collapsed="1">
      <c r="A106" s="256"/>
      <c r="B106" s="6"/>
      <c r="C106" s="257"/>
      <c r="D106" s="258"/>
      <c r="E106" s="258"/>
      <c r="F106" s="1005"/>
    </row>
    <row r="107" spans="1:6" s="87" customFormat="1" outlineLevel="1">
      <c r="A107" s="252" t="s">
        <v>897</v>
      </c>
      <c r="B107" s="298" t="s">
        <v>621</v>
      </c>
      <c r="C107" s="254"/>
      <c r="D107" s="255"/>
      <c r="E107" s="255"/>
      <c r="F107" s="1004"/>
    </row>
    <row r="108" spans="1:6" s="87" customFormat="1" ht="51" outlineLevel="1">
      <c r="A108" s="256"/>
      <c r="B108" s="3" t="s">
        <v>622</v>
      </c>
      <c r="C108" s="257"/>
      <c r="D108" s="258"/>
      <c r="E108" s="258"/>
      <c r="F108" s="1005"/>
    </row>
    <row r="109" spans="1:6" s="87" customFormat="1" outlineLevel="1">
      <c r="A109" s="259"/>
      <c r="B109" s="26" t="s">
        <v>623</v>
      </c>
      <c r="C109" s="260"/>
      <c r="D109" s="261"/>
      <c r="E109" s="261"/>
      <c r="F109" s="1006"/>
    </row>
    <row r="110" spans="1:6" s="330" customFormat="1" outlineLevel="1">
      <c r="A110" s="266" t="s">
        <v>520</v>
      </c>
      <c r="B110" s="4" t="s">
        <v>624</v>
      </c>
      <c r="C110" s="268" t="s">
        <v>1063</v>
      </c>
      <c r="D110" s="265">
        <v>50</v>
      </c>
      <c r="E110" s="935"/>
      <c r="F110" s="1184" t="str">
        <f t="shared" ref="F110:F113" si="12">IF(N(E110),ROUND(E110*D110,2),"")</f>
        <v/>
      </c>
    </row>
    <row r="111" spans="1:6" s="330" customFormat="1" outlineLevel="1">
      <c r="A111" s="266" t="s">
        <v>1021</v>
      </c>
      <c r="B111" s="301" t="s">
        <v>923</v>
      </c>
      <c r="C111" s="268" t="s">
        <v>1063</v>
      </c>
      <c r="D111" s="265">
        <v>30</v>
      </c>
      <c r="E111" s="935"/>
      <c r="F111" s="1184" t="str">
        <f t="shared" si="12"/>
        <v/>
      </c>
    </row>
    <row r="112" spans="1:6" s="330" customFormat="1" outlineLevel="1">
      <c r="A112" s="269"/>
      <c r="B112" s="270"/>
      <c r="C112" s="271"/>
      <c r="D112" s="272"/>
      <c r="E112" s="272"/>
      <c r="F112" s="1163"/>
    </row>
    <row r="113" spans="1:6" outlineLevel="1">
      <c r="A113" s="252" t="s">
        <v>898</v>
      </c>
      <c r="B113" s="522" t="s">
        <v>703</v>
      </c>
      <c r="C113" s="1068" t="s">
        <v>1063</v>
      </c>
      <c r="D113" s="554">
        <v>80</v>
      </c>
      <c r="E113" s="1069"/>
      <c r="F113" s="1401" t="str">
        <f t="shared" si="12"/>
        <v/>
      </c>
    </row>
    <row r="114" spans="1:6" ht="38.25" outlineLevel="1">
      <c r="A114" s="256"/>
      <c r="B114" s="524" t="s">
        <v>924</v>
      </c>
      <c r="C114" s="257"/>
      <c r="D114" s="258"/>
      <c r="E114" s="258"/>
      <c r="F114" s="1005"/>
    </row>
    <row r="115" spans="1:6" outlineLevel="1">
      <c r="A115" s="259"/>
      <c r="B115" s="26" t="s">
        <v>161</v>
      </c>
      <c r="C115" s="260"/>
      <c r="D115" s="261"/>
      <c r="E115" s="261"/>
      <c r="F115" s="1006"/>
    </row>
    <row r="116" spans="1:6">
      <c r="A116" s="37"/>
      <c r="B116" s="38"/>
      <c r="C116" s="39"/>
      <c r="D116" s="40"/>
      <c r="E116" s="40"/>
      <c r="F116" s="1177"/>
    </row>
    <row r="117" spans="1:6" s="87" customFormat="1" ht="20.100000000000001" customHeight="1" thickBot="1">
      <c r="A117" s="43"/>
      <c r="B117" s="193" t="s">
        <v>1722</v>
      </c>
      <c r="C117" s="112"/>
      <c r="D117" s="112"/>
      <c r="E117" s="112"/>
      <c r="F117" s="1252">
        <f>SUM(F81:F115)</f>
        <v>0</v>
      </c>
    </row>
    <row r="118" spans="1:6" s="87" customFormat="1">
      <c r="A118" s="100"/>
      <c r="B118" s="101"/>
      <c r="C118" s="102"/>
      <c r="D118" s="103"/>
      <c r="E118" s="896"/>
      <c r="F118" s="1209"/>
    </row>
    <row r="119" spans="1:6" s="87" customFormat="1" ht="20.100000000000001" customHeight="1">
      <c r="A119" s="1064" t="s">
        <v>2308</v>
      </c>
      <c r="B119" s="1065" t="s">
        <v>384</v>
      </c>
      <c r="C119" s="1066"/>
      <c r="D119" s="1067"/>
      <c r="E119" s="1468"/>
      <c r="F119" s="1211"/>
    </row>
    <row r="120" spans="1:6" collapsed="1">
      <c r="A120" s="108"/>
      <c r="B120" s="109"/>
      <c r="C120" s="110"/>
      <c r="D120" s="111"/>
      <c r="E120" s="111"/>
      <c r="F120" s="1213"/>
    </row>
    <row r="121" spans="1:6" outlineLevel="1">
      <c r="A121" s="252" t="s">
        <v>490</v>
      </c>
      <c r="B121" s="253" t="s">
        <v>1133</v>
      </c>
      <c r="C121" s="254"/>
      <c r="D121" s="255"/>
      <c r="E121" s="255"/>
      <c r="F121" s="1004"/>
    </row>
    <row r="122" spans="1:6" ht="63.75" outlineLevel="1">
      <c r="A122" s="256"/>
      <c r="B122" s="391" t="s">
        <v>1134</v>
      </c>
      <c r="C122" s="257"/>
      <c r="D122" s="258"/>
      <c r="E122" s="258"/>
      <c r="F122" s="1005"/>
    </row>
    <row r="123" spans="1:6" outlineLevel="1">
      <c r="A123" s="259"/>
      <c r="B123" s="26" t="s">
        <v>606</v>
      </c>
      <c r="C123" s="260"/>
      <c r="D123" s="261"/>
      <c r="E123" s="261"/>
      <c r="F123" s="1006"/>
    </row>
    <row r="124" spans="1:6" outlineLevel="1">
      <c r="A124" s="266" t="s">
        <v>487</v>
      </c>
      <c r="B124" s="5" t="s">
        <v>1135</v>
      </c>
      <c r="C124" s="268" t="s">
        <v>491</v>
      </c>
      <c r="D124" s="265">
        <v>2</v>
      </c>
      <c r="E124" s="935"/>
      <c r="F124" s="1466" t="str">
        <f t="shared" ref="F124:F126" si="13">IF(N(E124),ROUND(E124*D124,2),"")</f>
        <v/>
      </c>
    </row>
    <row r="125" spans="1:6" outlineLevel="1">
      <c r="A125" s="266" t="s">
        <v>488</v>
      </c>
      <c r="B125" s="5" t="s">
        <v>1136</v>
      </c>
      <c r="C125" s="268" t="s">
        <v>491</v>
      </c>
      <c r="D125" s="265">
        <v>2</v>
      </c>
      <c r="E125" s="935"/>
      <c r="F125" s="1466" t="str">
        <f t="shared" si="13"/>
        <v/>
      </c>
    </row>
    <row r="126" spans="1:6" outlineLevel="1">
      <c r="A126" s="266" t="s">
        <v>968</v>
      </c>
      <c r="B126" s="5" t="s">
        <v>1137</v>
      </c>
      <c r="C126" s="268" t="s">
        <v>491</v>
      </c>
      <c r="D126" s="265">
        <v>2</v>
      </c>
      <c r="E126" s="935"/>
      <c r="F126" s="1466" t="str">
        <f t="shared" si="13"/>
        <v/>
      </c>
    </row>
    <row r="127" spans="1:6" outlineLevel="1">
      <c r="A127" s="269"/>
      <c r="B127" s="267"/>
      <c r="C127" s="271"/>
      <c r="D127" s="272"/>
      <c r="E127" s="272"/>
      <c r="F127" s="1163"/>
    </row>
    <row r="128" spans="1:6" outlineLevel="1">
      <c r="A128" s="252" t="s">
        <v>492</v>
      </c>
      <c r="B128" s="253" t="s">
        <v>1138</v>
      </c>
      <c r="C128" s="254"/>
      <c r="D128" s="255"/>
      <c r="E128" s="255"/>
      <c r="F128" s="1004"/>
    </row>
    <row r="129" spans="1:6" ht="25.5" outlineLevel="1">
      <c r="A129" s="256"/>
      <c r="B129" s="391" t="s">
        <v>1139</v>
      </c>
      <c r="C129" s="257"/>
      <c r="D129" s="258"/>
      <c r="E129" s="258"/>
      <c r="F129" s="1005"/>
    </row>
    <row r="130" spans="1:6" outlineLevel="1">
      <c r="A130" s="259"/>
      <c r="B130" s="26" t="s">
        <v>156</v>
      </c>
      <c r="C130" s="260"/>
      <c r="D130" s="261"/>
      <c r="E130" s="261"/>
      <c r="F130" s="1006"/>
    </row>
    <row r="131" spans="1:6" outlineLevel="1">
      <c r="A131" s="266" t="s">
        <v>483</v>
      </c>
      <c r="B131" s="5" t="s">
        <v>614</v>
      </c>
      <c r="C131" s="268" t="s">
        <v>1063</v>
      </c>
      <c r="D131" s="265">
        <v>30</v>
      </c>
      <c r="E131" s="935"/>
      <c r="F131" s="1466" t="str">
        <f t="shared" ref="F131" si="14">IF(N(E131),ROUND(E131*D131,2),"")</f>
        <v/>
      </c>
    </row>
    <row r="132" spans="1:6" outlineLevel="1">
      <c r="A132" s="269"/>
      <c r="B132" s="270"/>
      <c r="C132" s="271"/>
      <c r="D132" s="272"/>
      <c r="E132" s="272"/>
      <c r="F132" s="1421"/>
    </row>
    <row r="133" spans="1:6" outlineLevel="1">
      <c r="A133" s="252" t="s">
        <v>493</v>
      </c>
      <c r="B133" s="522" t="s">
        <v>703</v>
      </c>
      <c r="C133" s="1068" t="s">
        <v>1063</v>
      </c>
      <c r="D133" s="554">
        <v>10</v>
      </c>
      <c r="E133" s="1069"/>
      <c r="F133" s="1470" t="str">
        <f t="shared" ref="F133" si="15">IF(N(E133),ROUND(E133*D133,2),"")</f>
        <v/>
      </c>
    </row>
    <row r="134" spans="1:6" ht="38.25" outlineLevel="1">
      <c r="A134" s="256"/>
      <c r="B134" s="524" t="s">
        <v>924</v>
      </c>
      <c r="C134" s="257"/>
      <c r="D134" s="258"/>
      <c r="E134" s="258"/>
      <c r="F134" s="1005"/>
    </row>
    <row r="135" spans="1:6" s="42" customFormat="1" outlineLevel="1">
      <c r="A135" s="259"/>
      <c r="B135" s="26" t="s">
        <v>161</v>
      </c>
      <c r="C135" s="260"/>
      <c r="D135" s="261"/>
      <c r="E135" s="261"/>
      <c r="F135" s="1006"/>
    </row>
    <row r="136" spans="1:6" s="42" customFormat="1">
      <c r="A136" s="37"/>
      <c r="B136" s="38"/>
      <c r="C136" s="39"/>
      <c r="D136" s="40"/>
      <c r="E136" s="1176"/>
      <c r="F136" s="1177"/>
    </row>
    <row r="137" spans="1:6" s="46" customFormat="1" ht="20.100000000000001" customHeight="1" thickBot="1">
      <c r="A137" s="43"/>
      <c r="B137" s="88" t="s">
        <v>385</v>
      </c>
      <c r="C137" s="112"/>
      <c r="D137" s="112"/>
      <c r="E137" s="1251"/>
      <c r="F137" s="1252">
        <f>SUM(F124:F136)</f>
        <v>0</v>
      </c>
    </row>
    <row r="138" spans="1:6" s="87" customFormat="1">
      <c r="A138" s="100"/>
      <c r="B138" s="101"/>
      <c r="C138" s="102"/>
      <c r="D138" s="103"/>
      <c r="E138" s="1182"/>
      <c r="F138" s="1209"/>
    </row>
    <row r="139" spans="1:6" s="115" customFormat="1" ht="20.100000000000001" customHeight="1">
      <c r="A139" s="194"/>
      <c r="B139" s="80" t="s">
        <v>570</v>
      </c>
      <c r="C139" s="99"/>
      <c r="D139" s="99"/>
      <c r="E139" s="1207"/>
      <c r="F139" s="1208"/>
    </row>
    <row r="140" spans="1:6" s="115" customFormat="1" ht="23.25" customHeight="1">
      <c r="A140" s="116" t="s">
        <v>31</v>
      </c>
      <c r="B140" s="117" t="str">
        <f>B75</f>
        <v>Instalacije promjenjive signalizacije</v>
      </c>
      <c r="C140" s="118"/>
      <c r="D140" s="119"/>
      <c r="E140" s="1237"/>
      <c r="F140" s="1238">
        <f>F117</f>
        <v>0</v>
      </c>
    </row>
    <row r="141" spans="1:6" s="115" customFormat="1" ht="23.25" customHeight="1">
      <c r="A141" s="120" t="str">
        <f>A119</f>
        <v>7.2.2.</v>
      </c>
      <c r="B141" s="121" t="str">
        <f>B119</f>
        <v>Ostali radovi</v>
      </c>
      <c r="C141" s="122"/>
      <c r="D141" s="123"/>
      <c r="E141" s="1239"/>
      <c r="F141" s="1240">
        <f>F137</f>
        <v>0</v>
      </c>
    </row>
    <row r="142" spans="1:6" s="115" customFormat="1" ht="13.5" thickBot="1">
      <c r="A142" s="126"/>
      <c r="B142" s="127"/>
      <c r="C142" s="128"/>
      <c r="D142" s="129"/>
      <c r="E142" s="1246"/>
      <c r="F142" s="1247"/>
    </row>
    <row r="143" spans="1:6" s="134" customFormat="1" ht="27.75" customHeight="1" thickTop="1" thickBot="1">
      <c r="A143" s="154"/>
      <c r="B143" s="130" t="s">
        <v>379</v>
      </c>
      <c r="C143" s="131"/>
      <c r="D143" s="132"/>
      <c r="E143" s="1248"/>
      <c r="F143" s="1249">
        <f>SUM(F140:F142)</f>
        <v>0</v>
      </c>
    </row>
    <row r="144" spans="1:6">
      <c r="A144" s="135"/>
      <c r="B144" s="136"/>
      <c r="C144" s="137"/>
      <c r="D144" s="137"/>
      <c r="E144" s="1243"/>
      <c r="F144" s="1244"/>
    </row>
    <row r="145" spans="1:6" s="46" customFormat="1" ht="20.100000000000001" customHeight="1">
      <c r="A145" s="79" t="s">
        <v>1070</v>
      </c>
      <c r="B145" s="80" t="s">
        <v>380</v>
      </c>
      <c r="C145" s="98"/>
      <c r="D145" s="99"/>
      <c r="E145" s="1207"/>
      <c r="F145" s="1208"/>
    </row>
    <row r="146" spans="1:6" s="87" customFormat="1">
      <c r="A146" s="100"/>
      <c r="B146" s="101"/>
      <c r="C146" s="102"/>
      <c r="D146" s="103"/>
      <c r="E146" s="1182"/>
      <c r="F146" s="1209"/>
    </row>
    <row r="147" spans="1:6" s="42" customFormat="1" outlineLevel="1">
      <c r="A147" s="252" t="s">
        <v>490</v>
      </c>
      <c r="B147" s="298" t="s">
        <v>1980</v>
      </c>
      <c r="C147" s="254"/>
      <c r="D147" s="255"/>
      <c r="E147" s="1401"/>
      <c r="F147" s="1004"/>
    </row>
    <row r="148" spans="1:6" s="42" customFormat="1" outlineLevel="1">
      <c r="A148" s="256"/>
      <c r="B148" s="6" t="s">
        <v>381</v>
      </c>
      <c r="C148" s="257"/>
      <c r="D148" s="258"/>
      <c r="E148" s="1471"/>
      <c r="F148" s="1005"/>
    </row>
    <row r="149" spans="1:6" s="42" customFormat="1" ht="140.25" outlineLevel="1">
      <c r="A149" s="256"/>
      <c r="B149" s="3" t="s">
        <v>1981</v>
      </c>
      <c r="C149" s="257"/>
      <c r="D149" s="258"/>
      <c r="E149" s="1471"/>
      <c r="F149" s="1005"/>
    </row>
    <row r="150" spans="1:6" s="42" customFormat="1" outlineLevel="1">
      <c r="A150" s="259"/>
      <c r="B150" s="26" t="s">
        <v>382</v>
      </c>
      <c r="C150" s="769" t="s">
        <v>1063</v>
      </c>
      <c r="D150" s="261">
        <v>530</v>
      </c>
      <c r="E150" s="940"/>
      <c r="F150" s="1165" t="str">
        <f t="shared" ref="F150" si="16">IF(N(E150),ROUND(E150*D150,2),"")</f>
        <v/>
      </c>
    </row>
    <row r="151" spans="1:6" s="42" customFormat="1" outlineLevel="1">
      <c r="A151" s="256"/>
      <c r="B151" s="6"/>
      <c r="C151" s="770"/>
      <c r="D151" s="258"/>
      <c r="E151" s="258"/>
      <c r="F151" s="1005"/>
    </row>
    <row r="152" spans="1:6" s="42" customFormat="1" ht="25.5" outlineLevel="1">
      <c r="A152" s="252" t="s">
        <v>492</v>
      </c>
      <c r="B152" s="298" t="s">
        <v>1983</v>
      </c>
      <c r="C152" s="254"/>
      <c r="D152" s="255"/>
      <c r="E152" s="1101"/>
      <c r="F152" s="1004"/>
    </row>
    <row r="153" spans="1:6" s="42" customFormat="1" outlineLevel="1">
      <c r="A153" s="256"/>
      <c r="B153" s="6" t="s">
        <v>381</v>
      </c>
      <c r="C153" s="257"/>
      <c r="D153" s="258"/>
      <c r="E153" s="1100"/>
      <c r="F153" s="1005"/>
    </row>
    <row r="154" spans="1:6" s="42" customFormat="1" ht="140.25" outlineLevel="1">
      <c r="A154" s="256"/>
      <c r="B154" s="3" t="s">
        <v>1982</v>
      </c>
      <c r="C154" s="257"/>
      <c r="D154" s="258"/>
      <c r="E154" s="1100"/>
      <c r="F154" s="1005"/>
    </row>
    <row r="155" spans="1:6" s="42" customFormat="1" outlineLevel="1">
      <c r="A155" s="259"/>
      <c r="B155" s="26" t="s">
        <v>382</v>
      </c>
      <c r="C155" s="769" t="s">
        <v>1063</v>
      </c>
      <c r="D155" s="261">
        <v>20</v>
      </c>
      <c r="E155" s="940"/>
      <c r="F155" s="1165" t="str">
        <f t="shared" ref="F155" si="17">IF(N(E155),ROUND(E155*D155,2),"")</f>
        <v/>
      </c>
    </row>
    <row r="156" spans="1:6" s="42" customFormat="1" outlineLevel="1">
      <c r="A156" s="256"/>
      <c r="B156" s="6"/>
      <c r="C156" s="770"/>
      <c r="D156" s="258"/>
      <c r="E156" s="258"/>
      <c r="F156" s="1005"/>
    </row>
    <row r="157" spans="1:6" s="42" customFormat="1" ht="25.5" outlineLevel="1">
      <c r="A157" s="252" t="s">
        <v>493</v>
      </c>
      <c r="B157" s="298" t="s">
        <v>1984</v>
      </c>
      <c r="C157" s="254"/>
      <c r="D157" s="255"/>
      <c r="E157" s="1101"/>
      <c r="F157" s="1004"/>
    </row>
    <row r="158" spans="1:6" s="42" customFormat="1" ht="127.5" outlineLevel="1">
      <c r="A158" s="256"/>
      <c r="B158" s="3" t="s">
        <v>2324</v>
      </c>
      <c r="C158" s="257"/>
      <c r="D158" s="258"/>
      <c r="E158" s="1100"/>
      <c r="F158" s="1005"/>
    </row>
    <row r="159" spans="1:6" s="42" customFormat="1" outlineLevel="1">
      <c r="A159" s="259"/>
      <c r="B159" s="26" t="s">
        <v>93</v>
      </c>
      <c r="C159" s="260" t="s">
        <v>491</v>
      </c>
      <c r="D159" s="261">
        <v>5</v>
      </c>
      <c r="E159" s="940"/>
      <c r="F159" s="1165" t="str">
        <f t="shared" ref="F159" si="18">IF(N(E159),ROUND(E159*D159,2),"")</f>
        <v/>
      </c>
    </row>
    <row r="160" spans="1:6" s="42" customFormat="1" outlineLevel="1">
      <c r="A160" s="256"/>
      <c r="B160" s="6"/>
      <c r="C160" s="770"/>
      <c r="D160" s="258"/>
      <c r="E160" s="258"/>
      <c r="F160" s="1184"/>
    </row>
    <row r="161" spans="1:6" s="42" customFormat="1" outlineLevel="1">
      <c r="A161" s="252" t="s">
        <v>901</v>
      </c>
      <c r="B161" s="298" t="s">
        <v>1922</v>
      </c>
      <c r="C161" s="254"/>
      <c r="D161" s="255"/>
      <c r="E161" s="1101"/>
      <c r="F161" s="1005"/>
    </row>
    <row r="162" spans="1:6" s="42" customFormat="1" ht="102" outlineLevel="1">
      <c r="A162" s="256"/>
      <c r="B162" s="3" t="s">
        <v>1923</v>
      </c>
      <c r="C162" s="257"/>
      <c r="D162" s="258"/>
      <c r="E162" s="258"/>
      <c r="F162" s="1163"/>
    </row>
    <row r="163" spans="1:6" s="42" customFormat="1" outlineLevel="1">
      <c r="A163" s="259"/>
      <c r="B163" s="26" t="s">
        <v>93</v>
      </c>
      <c r="C163" s="260" t="s">
        <v>491</v>
      </c>
      <c r="D163" s="261">
        <v>8</v>
      </c>
      <c r="E163" s="933"/>
      <c r="F163" s="1165" t="str">
        <f t="shared" ref="F163" si="19">IF(N(E163),ROUND(E163*D163,2),"")</f>
        <v/>
      </c>
    </row>
    <row r="164" spans="1:6" s="42" customFormat="1" outlineLevel="1">
      <c r="A164" s="256"/>
      <c r="B164" s="6"/>
      <c r="C164" s="257"/>
      <c r="D164" s="258"/>
      <c r="E164" s="258"/>
      <c r="F164" s="1005"/>
    </row>
    <row r="165" spans="1:6" s="42" customFormat="1" ht="25.5" outlineLevel="1">
      <c r="A165" s="252" t="s">
        <v>588</v>
      </c>
      <c r="B165" s="298" t="s">
        <v>1985</v>
      </c>
      <c r="C165" s="254"/>
      <c r="D165" s="255"/>
      <c r="E165" s="1101"/>
      <c r="F165" s="1004"/>
    </row>
    <row r="166" spans="1:6" s="42" customFormat="1" ht="102" outlineLevel="1">
      <c r="A166" s="256"/>
      <c r="B166" s="3" t="s">
        <v>1986</v>
      </c>
      <c r="C166" s="257"/>
      <c r="D166" s="258"/>
      <c r="E166" s="1100"/>
      <c r="F166" s="1005"/>
    </row>
    <row r="167" spans="1:6" s="42" customFormat="1" outlineLevel="1">
      <c r="A167" s="259"/>
      <c r="B167" s="26" t="s">
        <v>93</v>
      </c>
      <c r="C167" s="260" t="s">
        <v>491</v>
      </c>
      <c r="D167" s="261">
        <v>1</v>
      </c>
      <c r="E167" s="940"/>
      <c r="F167" s="1165" t="str">
        <f t="shared" ref="F167" si="20">IF(N(E167),ROUND(E167*D167,2),"")</f>
        <v/>
      </c>
    </row>
    <row r="168" spans="1:6" s="42" customFormat="1" outlineLevel="1">
      <c r="A168" s="256"/>
      <c r="B168" s="6"/>
      <c r="C168" s="257"/>
      <c r="D168" s="258"/>
      <c r="E168" s="258"/>
      <c r="F168" s="1005"/>
    </row>
    <row r="169" spans="1:6" s="46" customFormat="1" outlineLevel="1">
      <c r="A169" s="252" t="s">
        <v>494</v>
      </c>
      <c r="B169" s="253" t="s">
        <v>96</v>
      </c>
      <c r="C169" s="254"/>
      <c r="D169" s="255"/>
      <c r="E169" s="255"/>
      <c r="F169" s="1004"/>
    </row>
    <row r="170" spans="1:6" s="249" customFormat="1" outlineLevel="1">
      <c r="A170" s="269"/>
      <c r="B170" s="270" t="s">
        <v>97</v>
      </c>
      <c r="C170" s="308"/>
      <c r="D170" s="258"/>
      <c r="E170" s="258"/>
      <c r="F170" s="1005"/>
    </row>
    <row r="171" spans="1:6" s="46" customFormat="1" ht="102" outlineLevel="1">
      <c r="A171" s="256"/>
      <c r="B171" s="6" t="s">
        <v>1833</v>
      </c>
      <c r="C171" s="257"/>
      <c r="D171" s="258"/>
      <c r="E171" s="258"/>
      <c r="F171" s="1005"/>
    </row>
    <row r="172" spans="1:6" s="46" customFormat="1" ht="25.5" outlineLevel="1">
      <c r="A172" s="259"/>
      <c r="B172" s="26" t="s">
        <v>94</v>
      </c>
      <c r="C172" s="260"/>
      <c r="D172" s="261"/>
      <c r="E172" s="261"/>
      <c r="F172" s="1006"/>
    </row>
    <row r="173" spans="1:6" s="244" customFormat="1" outlineLevel="1">
      <c r="A173" s="266" t="s">
        <v>519</v>
      </c>
      <c r="B173" s="5" t="s">
        <v>1930</v>
      </c>
      <c r="C173" s="268" t="s">
        <v>1063</v>
      </c>
      <c r="D173" s="265">
        <v>530</v>
      </c>
      <c r="E173" s="935"/>
      <c r="F173" s="1466" t="str">
        <f t="shared" ref="F173" si="21">IF(N(E173),ROUND(E173*D173,2),"")</f>
        <v/>
      </c>
    </row>
    <row r="174" spans="1:6" s="42" customFormat="1">
      <c r="A174" s="37"/>
      <c r="B174" s="38"/>
      <c r="C174" s="39"/>
      <c r="D174" s="40"/>
      <c r="E174" s="1176"/>
      <c r="F174" s="1177"/>
    </row>
    <row r="175" spans="1:6" s="46" customFormat="1" ht="20.100000000000001" customHeight="1" thickBot="1">
      <c r="A175" s="43"/>
      <c r="B175" s="88" t="s">
        <v>95</v>
      </c>
      <c r="C175" s="89"/>
      <c r="D175" s="89"/>
      <c r="E175" s="88"/>
      <c r="F175" s="1269">
        <f>SUM(F150:F173)</f>
        <v>0</v>
      </c>
    </row>
    <row r="176" spans="1:6" ht="20.25" customHeight="1">
      <c r="A176" s="135"/>
      <c r="B176" s="136"/>
      <c r="C176" s="165"/>
      <c r="D176" s="165"/>
      <c r="E176" s="1275"/>
      <c r="F176" s="1276"/>
    </row>
    <row r="177" spans="1:6" s="56" customFormat="1" ht="23.25" customHeight="1">
      <c r="A177" s="52"/>
      <c r="B177" s="53" t="s">
        <v>570</v>
      </c>
      <c r="C177" s="54"/>
      <c r="D177" s="54"/>
      <c r="E177" s="1195"/>
      <c r="F177" s="1195"/>
    </row>
    <row r="178" spans="1:6" s="61" customFormat="1" ht="28.5" customHeight="1">
      <c r="A178" s="166" t="str">
        <f>A5</f>
        <v>7.1.</v>
      </c>
      <c r="B178" s="149" t="str">
        <f>B5</f>
        <v>Horizontalna i vertikalna signalizacija</v>
      </c>
      <c r="C178" s="59"/>
      <c r="D178" s="60"/>
      <c r="E178" s="1196"/>
      <c r="F178" s="1197">
        <f>F71</f>
        <v>0</v>
      </c>
    </row>
    <row r="179" spans="1:6" s="61" customFormat="1" ht="27" customHeight="1">
      <c r="A179" s="166" t="str">
        <f>A73</f>
        <v>7.2.</v>
      </c>
      <c r="B179" s="149" t="str">
        <f>B73</f>
        <v>Promjenjiva prometna signalizacija nadstrešnice</v>
      </c>
      <c r="C179" s="59"/>
      <c r="D179" s="60"/>
      <c r="E179" s="1196"/>
      <c r="F179" s="1197">
        <f>F143</f>
        <v>0</v>
      </c>
    </row>
    <row r="180" spans="1:6" s="61" customFormat="1" ht="27" customHeight="1">
      <c r="A180" s="166" t="str">
        <f>A145</f>
        <v>7.3.</v>
      </c>
      <c r="B180" s="149" t="str">
        <f>B145</f>
        <v>Ograde</v>
      </c>
      <c r="C180" s="59"/>
      <c r="D180" s="60"/>
      <c r="E180" s="1196"/>
      <c r="F180" s="1197">
        <f>F175</f>
        <v>0</v>
      </c>
    </row>
    <row r="181" spans="1:6" s="66" customFormat="1" ht="13.5" thickBot="1">
      <c r="A181" s="167"/>
      <c r="B181" s="63"/>
      <c r="C181" s="64"/>
      <c r="D181" s="65"/>
      <c r="E181" s="1198"/>
      <c r="F181" s="1199"/>
    </row>
    <row r="182" spans="1:6" s="71" customFormat="1" ht="30" customHeight="1" thickTop="1" thickBot="1">
      <c r="A182" s="168"/>
      <c r="B182" s="68" t="s">
        <v>605</v>
      </c>
      <c r="C182" s="69"/>
      <c r="D182" s="70"/>
      <c r="E182" s="1200"/>
      <c r="F182" s="1201">
        <f>SUM(F178:F181)</f>
        <v>0</v>
      </c>
    </row>
    <row r="183" spans="1:6">
      <c r="A183" s="868"/>
      <c r="B183" s="869"/>
      <c r="C183" s="870"/>
      <c r="D183" s="871"/>
      <c r="E183" s="1202"/>
      <c r="F183" s="1202"/>
    </row>
  </sheetData>
  <sheetProtection password="F86A" sheet="1" objects="1" scenarios="1"/>
  <pageMargins left="0.70866141732283472" right="0.70866141732283472" top="0.74803149606299213" bottom="0.39370078740157483" header="0.31496062992125984" footer="0.31496062992125984"/>
  <pageSetup paperSize="9" scale="88" fitToHeight="0" orientation="portrait" r:id="rId1"/>
  <headerFooter>
    <oddHeader>&amp;CDokumentacija za nadmetanje&amp;RStalni granični prijelaz za 
međunarodni promet putnika VITALJINA
&amp;"Arial,Bold"2. OBJEKTI VISOKOGRADNJE</oddHeader>
    <oddFooter>&amp;CList &amp;P od &amp;N</oddFooter>
  </headerFooter>
  <rowBreaks count="4" manualBreakCount="4">
    <brk id="72" max="16383" man="1"/>
    <brk id="101" max="5" man="1"/>
    <brk id="144" max="16383" man="1"/>
    <brk id="163"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4"/>
  <sheetViews>
    <sheetView showZeros="0" view="pageBreakPreview" topLeftCell="A40" zoomScale="55" zoomScaleNormal="100" zoomScaleSheetLayoutView="55" workbookViewId="0">
      <selection activeCell="M62" sqref="M62"/>
    </sheetView>
  </sheetViews>
  <sheetFormatPr defaultRowHeight="12.75" outlineLevelRow="1"/>
  <cols>
    <col min="1" max="1" width="6.7109375" style="874" customWidth="1"/>
    <col min="2" max="2" width="46.140625" style="867" customWidth="1"/>
    <col min="3" max="3" width="8.85546875" style="866" customWidth="1"/>
    <col min="4" max="4" width="10.5703125" style="866" customWidth="1"/>
    <col min="5" max="5" width="13.28515625" style="1003" customWidth="1"/>
    <col min="6" max="6" width="15.7109375" style="1003" customWidth="1"/>
    <col min="7" max="9" width="9.140625" style="50"/>
    <col min="10" max="16384" width="9.140625" style="51"/>
  </cols>
  <sheetData>
    <row r="1" spans="1:9" s="75" customFormat="1" ht="26.25" thickBot="1">
      <c r="A1" s="91" t="s">
        <v>514</v>
      </c>
      <c r="B1" s="92" t="s">
        <v>515</v>
      </c>
      <c r="C1" s="156" t="s">
        <v>516</v>
      </c>
      <c r="D1" s="156" t="s">
        <v>517</v>
      </c>
      <c r="E1" s="93" t="s">
        <v>485</v>
      </c>
      <c r="F1" s="93" t="s">
        <v>553</v>
      </c>
      <c r="G1" s="74"/>
      <c r="H1" s="74"/>
      <c r="I1" s="74"/>
    </row>
    <row r="2" spans="1:9" ht="13.5" thickTop="1">
      <c r="A2" s="157"/>
      <c r="B2" s="95"/>
      <c r="C2" s="158"/>
      <c r="D2" s="158"/>
      <c r="E2" s="1153"/>
      <c r="F2" s="1260"/>
    </row>
    <row r="3" spans="1:9" s="56" customFormat="1" ht="23.25" customHeight="1">
      <c r="A3" s="76" t="s">
        <v>898</v>
      </c>
      <c r="B3" s="77" t="s">
        <v>170</v>
      </c>
      <c r="C3" s="78"/>
      <c r="D3" s="78"/>
      <c r="E3" s="1154"/>
      <c r="F3" s="1155"/>
      <c r="G3" s="55"/>
      <c r="H3" s="55"/>
      <c r="I3" s="55"/>
    </row>
    <row r="4" spans="1:9">
      <c r="A4" s="47"/>
      <c r="B4" s="48"/>
      <c r="C4" s="49"/>
      <c r="D4" s="49"/>
      <c r="E4" s="1156"/>
      <c r="F4" s="1157"/>
    </row>
    <row r="5" spans="1:9" s="46" customFormat="1" ht="20.100000000000001" customHeight="1">
      <c r="A5" s="79" t="s">
        <v>966</v>
      </c>
      <c r="B5" s="80" t="s">
        <v>557</v>
      </c>
      <c r="C5" s="82"/>
      <c r="D5" s="82"/>
      <c r="E5" s="1158"/>
      <c r="F5" s="1159"/>
      <c r="G5" s="45"/>
      <c r="H5" s="45"/>
      <c r="I5" s="45"/>
    </row>
    <row r="6" spans="1:9" s="87" customFormat="1">
      <c r="A6" s="83"/>
      <c r="B6" s="84"/>
      <c r="C6" s="1016"/>
      <c r="D6" s="86"/>
      <c r="E6" s="1160"/>
      <c r="F6" s="1161"/>
      <c r="G6" s="25"/>
      <c r="H6" s="25"/>
      <c r="I6" s="25"/>
    </row>
    <row r="7" spans="1:9" s="42" customFormat="1" ht="38.25" outlineLevel="1">
      <c r="A7" s="252" t="s">
        <v>490</v>
      </c>
      <c r="B7" s="253" t="s">
        <v>1234</v>
      </c>
      <c r="C7" s="840" t="s">
        <v>521</v>
      </c>
      <c r="D7" s="255">
        <v>285</v>
      </c>
      <c r="E7" s="981"/>
      <c r="F7" s="1219" t="str">
        <f t="shared" ref="F7" si="0">IF(N(E7),ROUND(E7*D7,2),"")</f>
        <v/>
      </c>
      <c r="G7" s="902"/>
      <c r="H7" s="902"/>
      <c r="I7" s="902"/>
    </row>
    <row r="8" spans="1:9" s="42" customFormat="1" outlineLevel="1">
      <c r="A8" s="256"/>
      <c r="B8" s="6"/>
      <c r="C8" s="307"/>
      <c r="D8" s="258"/>
      <c r="E8" s="1005"/>
      <c r="F8" s="1005"/>
      <c r="G8" s="902"/>
      <c r="H8" s="902"/>
      <c r="I8" s="902"/>
    </row>
    <row r="9" spans="1:9" s="42" customFormat="1" outlineLevel="1">
      <c r="A9" s="259"/>
      <c r="B9" s="26" t="s">
        <v>1892</v>
      </c>
      <c r="C9" s="394"/>
      <c r="D9" s="261"/>
      <c r="E9" s="1006"/>
      <c r="F9" s="1006"/>
      <c r="G9" s="902"/>
      <c r="H9" s="902"/>
      <c r="I9" s="902"/>
    </row>
    <row r="10" spans="1:9" s="42" customFormat="1" outlineLevel="1" collapsed="1">
      <c r="A10" s="256"/>
      <c r="B10" s="6"/>
      <c r="C10" s="307"/>
      <c r="D10" s="258"/>
      <c r="E10" s="1005"/>
      <c r="F10" s="1005"/>
      <c r="G10" s="902"/>
      <c r="H10" s="902"/>
      <c r="I10" s="902"/>
    </row>
    <row r="11" spans="1:9" s="42" customFormat="1" ht="14.25" outlineLevel="1">
      <c r="A11" s="252" t="s">
        <v>492</v>
      </c>
      <c r="B11" s="253" t="s">
        <v>1893</v>
      </c>
      <c r="C11" s="840" t="s">
        <v>521</v>
      </c>
      <c r="D11" s="303">
        <v>285</v>
      </c>
      <c r="E11" s="981"/>
      <c r="F11" s="1219" t="str">
        <f t="shared" ref="F11" si="1">IF(N(E11),ROUND(E11*D11,2),"")</f>
        <v/>
      </c>
      <c r="G11" s="902"/>
      <c r="H11" s="902"/>
      <c r="I11" s="902"/>
    </row>
    <row r="12" spans="1:9" s="42" customFormat="1" ht="51" outlineLevel="1">
      <c r="A12" s="256"/>
      <c r="B12" s="6" t="s">
        <v>1894</v>
      </c>
      <c r="C12" s="307"/>
      <c r="D12" s="258"/>
      <c r="E12" s="1005"/>
      <c r="F12" s="1005"/>
      <c r="G12" s="902"/>
      <c r="H12" s="902"/>
      <c r="I12" s="902"/>
    </row>
    <row r="13" spans="1:9" s="42" customFormat="1" outlineLevel="1">
      <c r="A13" s="259"/>
      <c r="B13" s="26" t="s">
        <v>1895</v>
      </c>
      <c r="C13" s="394"/>
      <c r="D13" s="261"/>
      <c r="E13" s="1006"/>
      <c r="F13" s="1006"/>
      <c r="G13" s="902"/>
      <c r="H13" s="902"/>
      <c r="I13" s="902"/>
    </row>
    <row r="14" spans="1:9" s="42" customFormat="1" outlineLevel="1" collapsed="1">
      <c r="A14" s="256"/>
      <c r="B14" s="5"/>
      <c r="C14" s="307"/>
      <c r="D14" s="258"/>
      <c r="E14" s="1005"/>
      <c r="F14" s="1005"/>
      <c r="G14" s="902"/>
      <c r="H14" s="902"/>
      <c r="I14" s="902"/>
    </row>
    <row r="15" spans="1:9" s="42" customFormat="1" ht="14.25" outlineLevel="1">
      <c r="A15" s="252" t="s">
        <v>493</v>
      </c>
      <c r="B15" s="6" t="s">
        <v>1896</v>
      </c>
      <c r="C15" s="840" t="s">
        <v>521</v>
      </c>
      <c r="D15" s="303">
        <v>285</v>
      </c>
      <c r="E15" s="981"/>
      <c r="F15" s="1219" t="str">
        <f t="shared" ref="F15" si="2">IF(N(E15),ROUND(E15*D15,2),"")</f>
        <v/>
      </c>
      <c r="G15" s="902"/>
      <c r="H15" s="902"/>
      <c r="I15" s="902"/>
    </row>
    <row r="16" spans="1:9" s="42" customFormat="1" ht="76.5" outlineLevel="1">
      <c r="A16" s="256"/>
      <c r="B16" s="6" t="s">
        <v>2156</v>
      </c>
      <c r="C16" s="307"/>
      <c r="D16" s="258"/>
      <c r="E16" s="1005"/>
      <c r="F16" s="1005"/>
      <c r="G16" s="902"/>
      <c r="H16" s="902"/>
      <c r="I16" s="902"/>
    </row>
    <row r="17" spans="1:9" s="42" customFormat="1" outlineLevel="1">
      <c r="A17" s="259"/>
      <c r="B17" s="26" t="s">
        <v>1897</v>
      </c>
      <c r="C17" s="394"/>
      <c r="D17" s="261"/>
      <c r="E17" s="1006"/>
      <c r="F17" s="1006"/>
      <c r="G17" s="902"/>
      <c r="H17" s="902"/>
      <c r="I17" s="902"/>
    </row>
    <row r="18" spans="1:9" s="42" customFormat="1" outlineLevel="1" collapsed="1">
      <c r="A18" s="256"/>
      <c r="B18" s="5"/>
      <c r="C18" s="307"/>
      <c r="D18" s="258"/>
      <c r="E18" s="1005"/>
      <c r="F18" s="1005"/>
      <c r="G18" s="902"/>
      <c r="H18" s="902"/>
      <c r="I18" s="902"/>
    </row>
    <row r="19" spans="1:9" s="42" customFormat="1" ht="25.5" outlineLevel="1">
      <c r="A19" s="252" t="s">
        <v>901</v>
      </c>
      <c r="B19" s="6" t="s">
        <v>1898</v>
      </c>
      <c r="C19" s="840" t="s">
        <v>521</v>
      </c>
      <c r="D19" s="303">
        <v>1500</v>
      </c>
      <c r="E19" s="981"/>
      <c r="F19" s="1219" t="str">
        <f t="shared" ref="F19" si="3">IF(N(E19),ROUND(E19*D19,2),"")</f>
        <v/>
      </c>
      <c r="G19" s="902"/>
      <c r="H19" s="902"/>
      <c r="I19" s="902"/>
    </row>
    <row r="20" spans="1:9" s="42" customFormat="1" ht="63.75" outlineLevel="1">
      <c r="A20" s="256"/>
      <c r="B20" s="6" t="s">
        <v>2155</v>
      </c>
      <c r="C20" s="307"/>
      <c r="D20" s="258"/>
      <c r="E20" s="1005"/>
      <c r="F20" s="1005"/>
      <c r="G20" s="902"/>
      <c r="H20" s="902"/>
      <c r="I20" s="902"/>
    </row>
    <row r="21" spans="1:9" s="42" customFormat="1" outlineLevel="1">
      <c r="A21" s="259"/>
      <c r="B21" s="26" t="s">
        <v>1899</v>
      </c>
      <c r="C21" s="394"/>
      <c r="D21" s="261"/>
      <c r="E21" s="1006"/>
      <c r="F21" s="1006"/>
      <c r="G21" s="902"/>
      <c r="H21" s="902"/>
      <c r="I21" s="902"/>
    </row>
    <row r="22" spans="1:9" s="764" customFormat="1" ht="13.5" thickBot="1">
      <c r="A22" s="765"/>
      <c r="B22" s="766"/>
      <c r="C22" s="1017"/>
      <c r="D22" s="768"/>
      <c r="E22" s="1472"/>
      <c r="F22" s="1473"/>
      <c r="G22" s="763"/>
      <c r="H22" s="763"/>
      <c r="I22" s="763"/>
    </row>
    <row r="23" spans="1:9" s="46" customFormat="1" ht="20.100000000000001" customHeight="1" thickBot="1">
      <c r="A23" s="43"/>
      <c r="B23" s="88" t="s">
        <v>572</v>
      </c>
      <c r="C23" s="89"/>
      <c r="D23" s="89"/>
      <c r="E23" s="88"/>
      <c r="F23" s="1474">
        <f>SUM(F7:F21)</f>
        <v>0</v>
      </c>
      <c r="G23" s="45"/>
      <c r="H23" s="45"/>
      <c r="I23" s="45"/>
    </row>
    <row r="24" spans="1:9">
      <c r="A24" s="47"/>
      <c r="B24" s="48"/>
      <c r="C24" s="49"/>
      <c r="D24" s="49"/>
      <c r="E24" s="1156"/>
      <c r="F24" s="1157"/>
    </row>
    <row r="25" spans="1:9" s="46" customFormat="1" ht="20.100000000000001" customHeight="1">
      <c r="A25" s="79" t="s">
        <v>967</v>
      </c>
      <c r="B25" s="80" t="s">
        <v>171</v>
      </c>
      <c r="C25" s="82"/>
      <c r="D25" s="82"/>
      <c r="E25" s="1158"/>
      <c r="F25" s="1475"/>
      <c r="G25" s="45"/>
      <c r="H25" s="45"/>
      <c r="I25" s="45"/>
    </row>
    <row r="26" spans="1:9" s="87" customFormat="1">
      <c r="A26" s="83"/>
      <c r="B26" s="84"/>
      <c r="C26" s="1016"/>
      <c r="D26" s="86"/>
      <c r="E26" s="1160"/>
      <c r="F26" s="1161"/>
      <c r="G26" s="25"/>
      <c r="H26" s="25"/>
      <c r="I26" s="25"/>
    </row>
    <row r="27" spans="1:9" s="42" customFormat="1" outlineLevel="1">
      <c r="A27" s="252" t="s">
        <v>490</v>
      </c>
      <c r="B27" s="253" t="s">
        <v>172</v>
      </c>
      <c r="C27" s="840" t="s">
        <v>491</v>
      </c>
      <c r="D27" s="255">
        <v>4</v>
      </c>
      <c r="E27" s="981"/>
      <c r="F27" s="1219" t="str">
        <f t="shared" ref="F27" si="4">IF(N(E27),ROUND(E27*D27,2),"")</f>
        <v/>
      </c>
      <c r="G27" s="902"/>
      <c r="H27" s="902"/>
      <c r="I27" s="902"/>
    </row>
    <row r="28" spans="1:9" s="42" customFormat="1" ht="38.25" outlineLevel="1">
      <c r="A28" s="256"/>
      <c r="B28" s="6" t="s">
        <v>173</v>
      </c>
      <c r="C28" s="307"/>
      <c r="D28" s="258"/>
      <c r="E28" s="1005"/>
      <c r="F28" s="1005"/>
      <c r="G28" s="902"/>
      <c r="H28" s="902"/>
      <c r="I28" s="902"/>
    </row>
    <row r="29" spans="1:9" s="42" customFormat="1" outlineLevel="1">
      <c r="A29" s="259"/>
      <c r="B29" s="26" t="s">
        <v>174</v>
      </c>
      <c r="C29" s="394"/>
      <c r="D29" s="261"/>
      <c r="E29" s="1006"/>
      <c r="F29" s="1006"/>
      <c r="G29" s="902"/>
      <c r="H29" s="902"/>
      <c r="I29" s="902"/>
    </row>
    <row r="30" spans="1:9" s="42" customFormat="1" outlineLevel="1">
      <c r="A30" s="259"/>
      <c r="B30" s="26"/>
      <c r="C30" s="394"/>
      <c r="D30" s="261"/>
      <c r="E30" s="1006"/>
      <c r="F30" s="1006"/>
      <c r="G30" s="902"/>
      <c r="H30" s="902"/>
      <c r="I30" s="902"/>
    </row>
    <row r="31" spans="1:9" s="42" customFormat="1" outlineLevel="1">
      <c r="A31" s="252" t="s">
        <v>492</v>
      </c>
      <c r="B31" s="253" t="s">
        <v>1900</v>
      </c>
      <c r="C31" s="840" t="s">
        <v>491</v>
      </c>
      <c r="D31" s="255">
        <v>6</v>
      </c>
      <c r="E31" s="981"/>
      <c r="F31" s="1219" t="str">
        <f t="shared" ref="F31" si="5">IF(N(E31),ROUND(E31*D31,2),"")</f>
        <v/>
      </c>
      <c r="G31" s="902"/>
      <c r="H31" s="902"/>
      <c r="I31" s="902"/>
    </row>
    <row r="32" spans="1:9" s="42" customFormat="1" ht="25.5" outlineLevel="1">
      <c r="A32" s="256"/>
      <c r="B32" s="6" t="s">
        <v>1901</v>
      </c>
      <c r="C32" s="307"/>
      <c r="D32" s="258"/>
      <c r="E32" s="1005"/>
      <c r="F32" s="1005"/>
      <c r="G32" s="902"/>
      <c r="H32" s="902"/>
      <c r="I32" s="902"/>
    </row>
    <row r="33" spans="1:9" s="42" customFormat="1" outlineLevel="1">
      <c r="A33" s="259"/>
      <c r="B33" s="26" t="s">
        <v>1902</v>
      </c>
      <c r="C33" s="394"/>
      <c r="D33" s="261"/>
      <c r="E33" s="1006"/>
      <c r="F33" s="1006"/>
      <c r="G33" s="902"/>
      <c r="H33" s="902"/>
      <c r="I33" s="902"/>
    </row>
    <row r="34" spans="1:9" s="764" customFormat="1" ht="13.5" thickBot="1">
      <c r="A34" s="765"/>
      <c r="B34" s="766"/>
      <c r="C34" s="1017"/>
      <c r="D34" s="768"/>
      <c r="E34" s="1472"/>
      <c r="F34" s="1476"/>
      <c r="G34" s="763"/>
      <c r="H34" s="763"/>
      <c r="I34" s="763"/>
    </row>
    <row r="35" spans="1:9" s="46" customFormat="1" ht="20.100000000000001" customHeight="1" thickBot="1">
      <c r="A35" s="43"/>
      <c r="B35" s="88" t="s">
        <v>175</v>
      </c>
      <c r="C35" s="89"/>
      <c r="D35" s="89"/>
      <c r="E35" s="88"/>
      <c r="F35" s="1305">
        <f>SUM(F27:F33)</f>
        <v>0</v>
      </c>
      <c r="G35" s="45"/>
      <c r="H35" s="45"/>
      <c r="I35" s="45"/>
    </row>
    <row r="36" spans="1:9">
      <c r="A36" s="47"/>
      <c r="B36" s="48"/>
      <c r="C36" s="49"/>
      <c r="D36" s="49"/>
      <c r="E36" s="1156"/>
      <c r="F36" s="1157"/>
    </row>
    <row r="37" spans="1:9" s="46" customFormat="1" ht="20.100000000000001" customHeight="1">
      <c r="A37" s="79" t="s">
        <v>870</v>
      </c>
      <c r="B37" s="80" t="s">
        <v>177</v>
      </c>
      <c r="C37" s="82"/>
      <c r="D37" s="82"/>
      <c r="E37" s="1158"/>
      <c r="F37" s="1159"/>
      <c r="G37" s="45"/>
      <c r="H37" s="45"/>
      <c r="I37" s="45"/>
    </row>
    <row r="38" spans="1:9" s="87" customFormat="1">
      <c r="A38" s="83"/>
      <c r="B38" s="84"/>
      <c r="C38" s="1016"/>
      <c r="D38" s="86"/>
      <c r="E38" s="1160"/>
      <c r="F38" s="1161"/>
      <c r="G38" s="25"/>
      <c r="H38" s="25"/>
      <c r="I38" s="25"/>
    </row>
    <row r="39" spans="1:9" s="42" customFormat="1" outlineLevel="1">
      <c r="A39" s="252" t="s">
        <v>490</v>
      </c>
      <c r="B39" s="771" t="s">
        <v>1903</v>
      </c>
      <c r="C39" s="840" t="s">
        <v>491</v>
      </c>
      <c r="D39" s="255">
        <v>136</v>
      </c>
      <c r="E39" s="981"/>
      <c r="F39" s="1477" t="str">
        <f t="shared" ref="F39" si="6">IF(N(E39),ROUND(E39*D39,2),"")</f>
        <v/>
      </c>
      <c r="G39" s="902"/>
      <c r="H39" s="902"/>
      <c r="I39" s="902"/>
    </row>
    <row r="40" spans="1:9" s="42" customFormat="1" ht="89.25" outlineLevel="1">
      <c r="A40" s="256"/>
      <c r="B40" s="771" t="s">
        <v>1904</v>
      </c>
      <c r="C40" s="307"/>
      <c r="D40" s="258"/>
      <c r="E40" s="1005"/>
      <c r="F40" s="1005"/>
      <c r="G40" s="902"/>
      <c r="H40" s="902"/>
      <c r="I40" s="902"/>
    </row>
    <row r="41" spans="1:9" s="42" customFormat="1" ht="114.75" outlineLevel="1">
      <c r="A41" s="256"/>
      <c r="B41" s="771" t="s">
        <v>1906</v>
      </c>
      <c r="C41" s="307"/>
      <c r="D41" s="258"/>
      <c r="E41" s="1005"/>
      <c r="F41" s="1005"/>
      <c r="G41" s="902"/>
      <c r="H41" s="902"/>
      <c r="I41" s="902"/>
    </row>
    <row r="42" spans="1:9" s="42" customFormat="1" outlineLevel="1">
      <c r="A42" s="259"/>
      <c r="B42" s="521" t="s">
        <v>1905</v>
      </c>
      <c r="C42" s="394"/>
      <c r="D42" s="261"/>
      <c r="E42" s="1006"/>
      <c r="F42" s="1006"/>
      <c r="G42" s="902"/>
      <c r="H42" s="902"/>
      <c r="I42" s="902"/>
    </row>
    <row r="43" spans="1:9" s="764" customFormat="1" ht="13.5" thickBot="1">
      <c r="A43" s="765"/>
      <c r="B43" s="766"/>
      <c r="C43" s="1017"/>
      <c r="D43" s="768"/>
      <c r="E43" s="1472"/>
      <c r="F43" s="1476"/>
      <c r="G43" s="763"/>
      <c r="H43" s="763"/>
      <c r="I43" s="763"/>
    </row>
    <row r="44" spans="1:9" s="46" customFormat="1" ht="20.100000000000001" customHeight="1" thickBot="1">
      <c r="A44" s="43"/>
      <c r="B44" s="88" t="s">
        <v>178</v>
      </c>
      <c r="C44" s="89"/>
      <c r="D44" s="89"/>
      <c r="E44" s="88"/>
      <c r="F44" s="1305">
        <f>SUM(F39:F43)</f>
        <v>0</v>
      </c>
      <c r="G44" s="45"/>
      <c r="H44" s="45"/>
      <c r="I44" s="45"/>
    </row>
    <row r="45" spans="1:9">
      <c r="A45" s="47"/>
      <c r="B45" s="48"/>
      <c r="C45" s="49"/>
      <c r="D45" s="49"/>
      <c r="E45" s="1156"/>
      <c r="F45" s="1157"/>
    </row>
    <row r="46" spans="1:9" s="46" customFormat="1" ht="20.100000000000001" customHeight="1">
      <c r="A46" s="79" t="s">
        <v>871</v>
      </c>
      <c r="B46" s="80" t="s">
        <v>179</v>
      </c>
      <c r="C46" s="82"/>
      <c r="D46" s="82"/>
      <c r="E46" s="1158"/>
      <c r="F46" s="1159"/>
      <c r="G46" s="45"/>
      <c r="H46" s="45"/>
      <c r="I46" s="45"/>
    </row>
    <row r="47" spans="1:9" s="87" customFormat="1">
      <c r="A47" s="83"/>
      <c r="B47" s="84"/>
      <c r="C47" s="1016"/>
      <c r="D47" s="86"/>
      <c r="E47" s="1160"/>
      <c r="F47" s="1161"/>
      <c r="G47" s="25"/>
      <c r="H47" s="25"/>
      <c r="I47" s="25"/>
    </row>
    <row r="48" spans="1:9" s="42" customFormat="1" outlineLevel="1">
      <c r="A48" s="359"/>
      <c r="B48" s="771" t="s">
        <v>180</v>
      </c>
      <c r="C48" s="1018"/>
      <c r="D48" s="258"/>
      <c r="E48" s="1005"/>
      <c r="F48" s="1005"/>
      <c r="G48" s="902"/>
      <c r="H48" s="902"/>
      <c r="I48" s="902"/>
    </row>
    <row r="49" spans="1:9" s="42" customFormat="1" ht="140.25" outlineLevel="1">
      <c r="A49" s="359"/>
      <c r="B49" s="771" t="s">
        <v>181</v>
      </c>
      <c r="C49" s="1018"/>
      <c r="D49" s="258"/>
      <c r="E49" s="1005"/>
      <c r="F49" s="1005"/>
      <c r="G49" s="902"/>
      <c r="H49" s="902"/>
      <c r="I49" s="902"/>
    </row>
    <row r="50" spans="1:9" s="42" customFormat="1" ht="38.25" outlineLevel="1">
      <c r="A50" s="359"/>
      <c r="B50" s="771" t="s">
        <v>182</v>
      </c>
      <c r="C50" s="1018"/>
      <c r="D50" s="258"/>
      <c r="E50" s="1005"/>
      <c r="F50" s="1005"/>
      <c r="G50" s="902"/>
      <c r="H50" s="902"/>
      <c r="I50" s="902"/>
    </row>
    <row r="51" spans="1:9" s="42" customFormat="1" outlineLevel="1">
      <c r="A51" s="359"/>
      <c r="B51" s="360"/>
      <c r="C51" s="1018"/>
      <c r="D51" s="258"/>
      <c r="E51" s="1005"/>
      <c r="F51" s="1005"/>
      <c r="G51" s="902"/>
      <c r="H51" s="902"/>
      <c r="I51" s="902"/>
    </row>
    <row r="52" spans="1:9" s="42" customFormat="1" outlineLevel="1">
      <c r="A52" s="252" t="s">
        <v>490</v>
      </c>
      <c r="B52" s="34" t="s">
        <v>183</v>
      </c>
      <c r="C52" s="840"/>
      <c r="D52" s="255"/>
      <c r="E52" s="1004"/>
      <c r="F52" s="1004"/>
      <c r="G52" s="902"/>
      <c r="H52" s="902"/>
      <c r="I52" s="902"/>
    </row>
    <row r="53" spans="1:9" s="42" customFormat="1" ht="38.25" outlineLevel="1">
      <c r="A53" s="256"/>
      <c r="B53" s="35" t="s">
        <v>184</v>
      </c>
      <c r="C53" s="307"/>
      <c r="D53" s="258"/>
      <c r="E53" s="1005"/>
      <c r="F53" s="1005"/>
      <c r="G53" s="902"/>
      <c r="H53" s="902"/>
      <c r="I53" s="902"/>
    </row>
    <row r="54" spans="1:9" s="42" customFormat="1" ht="14.25" outlineLevel="1">
      <c r="A54" s="259"/>
      <c r="B54" s="26" t="s">
        <v>185</v>
      </c>
      <c r="C54" s="394"/>
      <c r="D54" s="261"/>
      <c r="E54" s="1006"/>
      <c r="F54" s="1006"/>
      <c r="G54" s="902"/>
      <c r="H54" s="902"/>
      <c r="I54" s="902"/>
    </row>
    <row r="55" spans="1:9" s="42" customFormat="1" ht="25.5" outlineLevel="1">
      <c r="A55" s="262" t="s">
        <v>487</v>
      </c>
      <c r="B55" s="26" t="s">
        <v>1963</v>
      </c>
      <c r="C55" s="1019" t="s">
        <v>486</v>
      </c>
      <c r="D55" s="264">
        <v>24.5</v>
      </c>
      <c r="E55" s="1007"/>
      <c r="F55" s="1217" t="str">
        <f t="shared" ref="F55" si="7">IF(N(E55),ROUND(E55*D55,2),"")</f>
        <v/>
      </c>
      <c r="G55" s="902"/>
      <c r="H55" s="902"/>
      <c r="I55" s="902"/>
    </row>
    <row r="56" spans="1:9" s="42" customFormat="1" outlineLevel="1">
      <c r="A56" s="256"/>
      <c r="B56" s="6"/>
      <c r="C56" s="307"/>
      <c r="D56" s="258"/>
      <c r="E56" s="1005"/>
      <c r="F56" s="1005"/>
      <c r="G56" s="902"/>
      <c r="H56" s="902"/>
      <c r="I56" s="902"/>
    </row>
    <row r="57" spans="1:9" s="42" customFormat="1" outlineLevel="1">
      <c r="A57" s="252" t="s">
        <v>492</v>
      </c>
      <c r="B57" s="34" t="s">
        <v>186</v>
      </c>
      <c r="C57" s="772" t="s">
        <v>491</v>
      </c>
      <c r="D57" s="255">
        <v>1088</v>
      </c>
      <c r="E57" s="981"/>
      <c r="F57" s="1219" t="str">
        <f t="shared" ref="F57" si="8">IF(N(E57),ROUND(E57*D57,2),"")</f>
        <v/>
      </c>
      <c r="G57" s="902"/>
      <c r="H57" s="902"/>
      <c r="I57" s="902"/>
    </row>
    <row r="58" spans="1:9" s="42" customFormat="1" ht="38.25" outlineLevel="1">
      <c r="A58" s="256"/>
      <c r="B58" s="35" t="s">
        <v>187</v>
      </c>
      <c r="C58" s="773"/>
      <c r="D58" s="258"/>
      <c r="E58" s="1005"/>
      <c r="F58" s="1005"/>
      <c r="G58" s="902"/>
      <c r="H58" s="902"/>
      <c r="I58" s="902"/>
    </row>
    <row r="59" spans="1:9" s="42" customFormat="1" outlineLevel="1">
      <c r="A59" s="259"/>
      <c r="B59" s="521" t="s">
        <v>189</v>
      </c>
      <c r="C59" s="774"/>
      <c r="D59" s="261"/>
      <c r="E59" s="1006"/>
      <c r="F59" s="1006"/>
      <c r="G59" s="902"/>
      <c r="H59" s="902"/>
      <c r="I59" s="902"/>
    </row>
    <row r="60" spans="1:9" s="42" customFormat="1" outlineLevel="1">
      <c r="A60" s="359"/>
      <c r="B60" s="360"/>
      <c r="C60" s="1018"/>
      <c r="D60" s="258"/>
      <c r="E60" s="1005"/>
      <c r="F60" s="1005"/>
      <c r="G60" s="902"/>
      <c r="H60" s="902"/>
      <c r="I60" s="902"/>
    </row>
    <row r="61" spans="1:9" s="42" customFormat="1" outlineLevel="1">
      <c r="A61" s="252" t="s">
        <v>493</v>
      </c>
      <c r="B61" s="34" t="s">
        <v>188</v>
      </c>
      <c r="C61" s="772" t="s">
        <v>994</v>
      </c>
      <c r="D61" s="255">
        <v>2</v>
      </c>
      <c r="E61" s="981"/>
      <c r="F61" s="1219" t="str">
        <f t="shared" ref="F61" si="9">IF(N(E61),ROUND(E61*D61,2),"")</f>
        <v/>
      </c>
      <c r="G61" s="902"/>
      <c r="H61" s="902"/>
      <c r="I61" s="902"/>
    </row>
    <row r="62" spans="1:9" s="42" customFormat="1" ht="63.75" outlineLevel="1">
      <c r="A62" s="256"/>
      <c r="B62" s="771" t="s">
        <v>191</v>
      </c>
      <c r="C62" s="773"/>
      <c r="D62" s="258"/>
      <c r="E62" s="1005"/>
      <c r="F62" s="1005"/>
      <c r="G62" s="902"/>
      <c r="H62" s="902"/>
      <c r="I62" s="902"/>
    </row>
    <row r="63" spans="1:9" s="42" customFormat="1" outlineLevel="1">
      <c r="A63" s="259"/>
      <c r="B63" s="521" t="s">
        <v>190</v>
      </c>
      <c r="C63" s="774"/>
      <c r="D63" s="261"/>
      <c r="E63" s="1006"/>
      <c r="F63" s="1006"/>
      <c r="G63" s="902"/>
      <c r="H63" s="902"/>
      <c r="I63" s="902"/>
    </row>
    <row r="64" spans="1:9" s="42" customFormat="1" ht="13.5" thickBot="1">
      <c r="A64" s="37"/>
      <c r="B64" s="38"/>
      <c r="C64" s="1020"/>
      <c r="D64" s="40"/>
      <c r="E64" s="1176"/>
      <c r="F64" s="1209"/>
      <c r="G64" s="13"/>
      <c r="H64" s="41"/>
      <c r="I64" s="41"/>
    </row>
    <row r="65" spans="1:9" s="46" customFormat="1" ht="20.100000000000001" customHeight="1" thickBot="1">
      <c r="A65" s="43"/>
      <c r="B65" s="88" t="s">
        <v>192</v>
      </c>
      <c r="C65" s="89"/>
      <c r="D65" s="89"/>
      <c r="E65" s="88"/>
      <c r="F65" s="1305">
        <f>SUM(F55:F63)</f>
        <v>0</v>
      </c>
      <c r="G65" s="45"/>
      <c r="H65" s="45"/>
      <c r="I65" s="45"/>
    </row>
    <row r="66" spans="1:9">
      <c r="A66" s="135"/>
      <c r="B66" s="136"/>
      <c r="C66" s="165"/>
      <c r="D66" s="165"/>
      <c r="E66" s="1275"/>
      <c r="F66" s="1276"/>
    </row>
    <row r="67" spans="1:9" s="56" customFormat="1" ht="23.25" customHeight="1">
      <c r="A67" s="52"/>
      <c r="B67" s="53" t="s">
        <v>570</v>
      </c>
      <c r="C67" s="54"/>
      <c r="D67" s="54"/>
      <c r="E67" s="1195"/>
      <c r="F67" s="1195"/>
      <c r="G67" s="55"/>
      <c r="H67" s="55"/>
      <c r="I67" s="55"/>
    </row>
    <row r="68" spans="1:9" s="61" customFormat="1" ht="28.5" customHeight="1">
      <c r="A68" s="166" t="str">
        <f>A5</f>
        <v>8.1.</v>
      </c>
      <c r="B68" s="149" t="str">
        <f>B5</f>
        <v>Zemljani radovi</v>
      </c>
      <c r="C68" s="59"/>
      <c r="D68" s="60"/>
      <c r="E68" s="1196"/>
      <c r="F68" s="1197">
        <f>F23</f>
        <v>0</v>
      </c>
    </row>
    <row r="69" spans="1:9" s="61" customFormat="1" ht="27" customHeight="1">
      <c r="A69" s="166" t="str">
        <f>A25</f>
        <v>8.2.</v>
      </c>
      <c r="B69" s="149" t="str">
        <f>B25</f>
        <v>Vrtna oprema</v>
      </c>
      <c r="C69" s="59"/>
      <c r="D69" s="60"/>
      <c r="E69" s="1196"/>
      <c r="F69" s="1197">
        <f>F35</f>
        <v>0</v>
      </c>
    </row>
    <row r="70" spans="1:9" s="61" customFormat="1" ht="27" customHeight="1">
      <c r="A70" s="166" t="s">
        <v>870</v>
      </c>
      <c r="B70" s="149" t="str">
        <f>B37</f>
        <v>Biljni materijal i radovi</v>
      </c>
      <c r="C70" s="59"/>
      <c r="D70" s="60"/>
      <c r="E70" s="1196"/>
      <c r="F70" s="1197">
        <f>F44</f>
        <v>0</v>
      </c>
    </row>
    <row r="71" spans="1:9" s="61" customFormat="1" ht="27" customHeight="1">
      <c r="A71" s="166" t="str">
        <f>A46</f>
        <v>8.4.</v>
      </c>
      <c r="B71" s="149" t="str">
        <f>B46</f>
        <v>Fitosanitetska njega</v>
      </c>
      <c r="C71" s="59"/>
      <c r="D71" s="60"/>
      <c r="E71" s="1196"/>
      <c r="F71" s="1197">
        <f>F65</f>
        <v>0</v>
      </c>
    </row>
    <row r="72" spans="1:9" s="66" customFormat="1" ht="13.5" thickBot="1">
      <c r="A72" s="167"/>
      <c r="B72" s="63"/>
      <c r="C72" s="64"/>
      <c r="D72" s="65"/>
      <c r="E72" s="1198"/>
      <c r="F72" s="1199"/>
    </row>
    <row r="73" spans="1:9" s="71" customFormat="1" ht="30" customHeight="1" thickTop="1" thickBot="1">
      <c r="A73" s="168"/>
      <c r="B73" s="68" t="str">
        <f>"UKUPNO "&amp;B3&amp;":"</f>
        <v>UKUPNO KRAJOBRAZNO UREĐENJE:</v>
      </c>
      <c r="C73" s="69"/>
      <c r="D73" s="70"/>
      <c r="E73" s="1200"/>
      <c r="F73" s="1201">
        <f>SUM(F68:F72)</f>
        <v>0</v>
      </c>
    </row>
    <row r="74" spans="1:9">
      <c r="A74" s="868"/>
      <c r="B74" s="869"/>
      <c r="C74" s="871"/>
      <c r="D74" s="871"/>
      <c r="E74" s="1202"/>
      <c r="F74" s="1202"/>
    </row>
  </sheetData>
  <sheetProtection password="F86A" sheet="1" objects="1" scenarios="1"/>
  <conditionalFormatting sqref="G23">
    <cfRule type="expression" dxfId="6" priority="7" stopIfTrue="1">
      <formula>AND(NOT(D24=""),F24="")</formula>
    </cfRule>
  </conditionalFormatting>
  <conditionalFormatting sqref="G22">
    <cfRule type="expression" dxfId="5" priority="6" stopIfTrue="1">
      <formula>AND(NOT(D22=""),F22="")</formula>
    </cfRule>
  </conditionalFormatting>
  <conditionalFormatting sqref="G35">
    <cfRule type="expression" dxfId="4" priority="5" stopIfTrue="1">
      <formula>AND(NOT(D36=""),F36="")</formula>
    </cfRule>
  </conditionalFormatting>
  <conditionalFormatting sqref="G34">
    <cfRule type="expression" dxfId="3" priority="4" stopIfTrue="1">
      <formula>AND(NOT(D34=""),F34="")</formula>
    </cfRule>
  </conditionalFormatting>
  <conditionalFormatting sqref="G44">
    <cfRule type="expression" dxfId="2" priority="3" stopIfTrue="1">
      <formula>AND(NOT(D45=""),F45="")</formula>
    </cfRule>
  </conditionalFormatting>
  <conditionalFormatting sqref="G43">
    <cfRule type="expression" dxfId="1" priority="2" stopIfTrue="1">
      <formula>AND(NOT(D43=""),F43="")</formula>
    </cfRule>
  </conditionalFormatting>
  <conditionalFormatting sqref="G64:G65">
    <cfRule type="expression" dxfId="0" priority="1" stopIfTrue="1">
      <formula>AND(NOT(D65=""),F65="")</formula>
    </cfRule>
  </conditionalFormatting>
  <pageMargins left="0.70866141732283472" right="0.70866141732283472" top="0.74803149606299213" bottom="0.39370078740157483" header="0.31496062992125984" footer="0.31496062992125984"/>
  <pageSetup paperSize="9" scale="88" fitToHeight="0" orientation="portrait" r:id="rId1"/>
  <headerFooter>
    <oddHeader>&amp;CDokumentacija za nadmetanje&amp;RStalni granični prijelaz za 
međunarodni promet putnika VITALJINA
&amp;"Arial,Bold"2. OBJEKTI VISOKOGRADNJE</oddHeader>
    <oddFooter>&amp;CList &amp;P od &amp;N</oddFooter>
  </headerFooter>
  <rowBreaks count="2" manualBreakCount="2">
    <brk id="35" max="5" man="1"/>
    <brk id="5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13</vt:i4>
      </vt:variant>
      <vt:variant>
        <vt:lpstr>Imenovani rasponi</vt:lpstr>
      </vt:variant>
      <vt:variant>
        <vt:i4>23</vt:i4>
      </vt:variant>
    </vt:vector>
  </HeadingPairs>
  <TitlesOfParts>
    <vt:vector size="36" baseType="lpstr">
      <vt:lpstr>Opći uvjeti</vt:lpstr>
      <vt:lpstr>1.Prometne površine</vt:lpstr>
      <vt:lpstr>2. Objekti visokogradnje</vt:lpstr>
      <vt:lpstr>3. Izmještanje i zaštita</vt:lpstr>
      <vt:lpstr>4. Elektroinstalacije</vt:lpstr>
      <vt:lpstr>5. Vodoopskrba i odvodnja</vt:lpstr>
      <vt:lpstr>6. Strojarske instalacije</vt:lpstr>
      <vt:lpstr>7. Prometna signalizacija</vt:lpstr>
      <vt:lpstr>8. Krajobraz</vt:lpstr>
      <vt:lpstr>9.Privremena organizacija</vt:lpstr>
      <vt:lpstr>10.Stabilizacija pokosa</vt:lpstr>
      <vt:lpstr>11.Pristupna prometnica</vt:lpstr>
      <vt:lpstr>Rekapitulacija</vt:lpstr>
      <vt:lpstr>'1.Prometne površine'!Ispis_naslova</vt:lpstr>
      <vt:lpstr>'10.Stabilizacija pokosa'!Ispis_naslova</vt:lpstr>
      <vt:lpstr>'11.Pristupna prometnica'!Ispis_naslova</vt:lpstr>
      <vt:lpstr>'2. Objekti visokogradnje'!Ispis_naslova</vt:lpstr>
      <vt:lpstr>'3. Izmještanje i zaštita'!Ispis_naslova</vt:lpstr>
      <vt:lpstr>'4. Elektroinstalacije'!Ispis_naslova</vt:lpstr>
      <vt:lpstr>'5. Vodoopskrba i odvodnja'!Ispis_naslova</vt:lpstr>
      <vt:lpstr>'6. Strojarske instalacije'!Ispis_naslova</vt:lpstr>
      <vt:lpstr>'7. Prometna signalizacija'!Ispis_naslova</vt:lpstr>
      <vt:lpstr>'8. Krajobraz'!Ispis_naslova</vt:lpstr>
      <vt:lpstr>'9.Privremena organizacija'!Ispis_naslova</vt:lpstr>
      <vt:lpstr>'1.Prometne površine'!Podrucje_ispisa</vt:lpstr>
      <vt:lpstr>'10.Stabilizacija pokosa'!Podrucje_ispisa</vt:lpstr>
      <vt:lpstr>'11.Pristupna prometnica'!Podrucje_ispisa</vt:lpstr>
      <vt:lpstr>'2. Objekti visokogradnje'!Podrucje_ispisa</vt:lpstr>
      <vt:lpstr>'3. Izmještanje i zaštita'!Podrucje_ispisa</vt:lpstr>
      <vt:lpstr>'4. Elektroinstalacije'!Podrucje_ispisa</vt:lpstr>
      <vt:lpstr>'5. Vodoopskrba i odvodnja'!Podrucje_ispisa</vt:lpstr>
      <vt:lpstr>'6. Strojarske instalacije'!Podrucje_ispisa</vt:lpstr>
      <vt:lpstr>'7. Prometna signalizacija'!Podrucje_ispisa</vt:lpstr>
      <vt:lpstr>'8. Krajobraz'!Podrucje_ispisa</vt:lpstr>
      <vt:lpstr>'9.Privremena organizacija'!Podrucje_ispisa</vt:lpstr>
      <vt:lpstr>Rekapitulacija!Podrucje_ispisa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dc:creator>
  <cp:lastModifiedBy>mfkor</cp:lastModifiedBy>
  <cp:lastPrinted>2017-06-28T08:09:42Z</cp:lastPrinted>
  <dcterms:created xsi:type="dcterms:W3CDTF">1996-10-14T23:33:28Z</dcterms:created>
  <dcterms:modified xsi:type="dcterms:W3CDTF">2017-07-20T06:56:02Z</dcterms:modified>
</cp:coreProperties>
</file>