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1990" windowHeight="13740" tabRatio="902"/>
  </bookViews>
  <sheets>
    <sheet name="Opći uvjeti" sheetId="59" r:id="rId1"/>
    <sheet name="1.Prometne površine" sheetId="60" r:id="rId2"/>
    <sheet name="2. Objekti visokogradnje" sheetId="61" r:id="rId3"/>
    <sheet name="3. Izmještanje i zaštita" sheetId="62" r:id="rId4"/>
    <sheet name="4. Elektroinstalacije" sheetId="63" r:id="rId5"/>
    <sheet name="5. Vodoopskrba i odvodnja" sheetId="64" r:id="rId6"/>
    <sheet name="6. Strojarske instalacije" sheetId="65" r:id="rId7"/>
    <sheet name="7. Prometna signalizacija" sheetId="66" r:id="rId8"/>
    <sheet name="8. Krajobraz" sheetId="67" r:id="rId9"/>
    <sheet name="9.Privremena organizacija" sheetId="68" r:id="rId10"/>
    <sheet name="10.Stabilizacija pokosa" sheetId="69" r:id="rId11"/>
    <sheet name="11.Pristupna prometnica" sheetId="70" r:id="rId12"/>
    <sheet name="Rekapitulacija" sheetId="71" r:id="rId13"/>
  </sheets>
  <externalReferences>
    <externalReference r:id="rId14"/>
    <externalReference r:id="rId15"/>
    <externalReference r:id="rId16"/>
    <externalReference r:id="rId17"/>
    <externalReference r:id="rId18"/>
    <externalReference r:id="rId19"/>
  </externalReferences>
  <definedNames>
    <definedName name="_xlnm._FilterDatabase" localSheetId="1" hidden="1">'1.Prometne površine'!$A$5:$I$261</definedName>
    <definedName name="_xlnm._FilterDatabase" localSheetId="10" hidden="1">'10.Stabilizacija pokosa'!$A$3:$I$223</definedName>
    <definedName name="_xlnm._FilterDatabase" localSheetId="11" hidden="1">'11.Pristupna prometnica'!$A$3:$H$117</definedName>
    <definedName name="_xlnm._FilterDatabase" localSheetId="2" hidden="1">'2. Objekti visokogradnje'!$A$7:$J$789</definedName>
    <definedName name="_xlnm._FilterDatabase" localSheetId="3" hidden="1">'3. Izmještanje i zaštita'!$A$5:$J$107</definedName>
    <definedName name="_xlnm._FilterDatabase" localSheetId="4" hidden="1">'4. Elektroinstalacije'!$A$7:$I$1378</definedName>
    <definedName name="_xlnm._FilterDatabase" localSheetId="5" hidden="1">'5. Vodoopskrba i odvodnja'!$A$7:$F$443</definedName>
    <definedName name="_xlnm._FilterDatabase" localSheetId="6" hidden="1">'6. Strojarske instalacije'!$A$7:$I$388</definedName>
    <definedName name="_xlnm._FilterDatabase" localSheetId="7" hidden="1">'7. Prometna signalizacija'!$A$5:$F$173</definedName>
    <definedName name="_xlnm._FilterDatabase" localSheetId="8" hidden="1">'8. Krajobraz'!$A$5:$I$63</definedName>
    <definedName name="_xlnm._FilterDatabase" localSheetId="9" hidden="1">'9.Privremena organizacija'!$A$7:$H$76</definedName>
    <definedName name="a">#REF!</definedName>
    <definedName name="BROD">#REF!</definedName>
    <definedName name="Copy_of_DA669E372">#REF!</definedName>
    <definedName name="d">#REF!</definedName>
    <definedName name="DALEKOVOD">#REF!</definedName>
    <definedName name="dd">#REF!</definedName>
    <definedName name="Gradec">#REF!</definedName>
    <definedName name="GRANIT">[1]FAKTORI!$B$4</definedName>
    <definedName name="GRANIT1">[1]FAKTORI!$B$5</definedName>
    <definedName name="HIDRA">[2]FAKTORI!$B$4</definedName>
    <definedName name="i">#REF!</definedName>
    <definedName name="ii">#REF!</definedName>
    <definedName name="is">#REF!</definedName>
    <definedName name="_xlnm.Print_Titles" localSheetId="1">'1.Prometne površine'!$1:$2</definedName>
    <definedName name="_xlnm.Print_Titles" localSheetId="10">'10.Stabilizacija pokosa'!$1:$2</definedName>
    <definedName name="_xlnm.Print_Titles" localSheetId="11">'11.Pristupna prometnica'!$1:$2</definedName>
    <definedName name="_xlnm.Print_Titles" localSheetId="2">'2. Objekti visokogradnje'!$1:$2</definedName>
    <definedName name="_xlnm.Print_Titles" localSheetId="3">'3. Izmještanje i zaštita'!$1:$2</definedName>
    <definedName name="_xlnm.Print_Titles" localSheetId="4">'4. Elektroinstalacije'!$1:$2</definedName>
    <definedName name="_xlnm.Print_Titles" localSheetId="5">'5. Vodoopskrba i odvodnja'!$1:$2</definedName>
    <definedName name="_xlnm.Print_Titles" localSheetId="6">'6. Strojarske instalacije'!$1:$2</definedName>
    <definedName name="_xlnm.Print_Titles" localSheetId="7">'7. Prometna signalizacija'!$1:$2</definedName>
    <definedName name="_xlnm.Print_Titles" localSheetId="8">'8. Krajobraz'!$1:$2</definedName>
    <definedName name="_xlnm.Print_Titles" localSheetId="9">'9.Privremena organizacija'!$1:$2</definedName>
    <definedName name="jm">#REF!</definedName>
    <definedName name="k">#REF!</definedName>
    <definedName name="krizanje">#REF!</definedName>
    <definedName name="l">#REF!</definedName>
    <definedName name="m">#REF!</definedName>
    <definedName name="n">#REF!</definedName>
    <definedName name="nnm">#REF!</definedName>
    <definedName name="o">#REF!</definedName>
    <definedName name="OLE_LINK2">#REF!</definedName>
    <definedName name="po">#REF!</definedName>
    <definedName name="_xlnm.Print_Area" localSheetId="1">'1.Prometne površine'!$A$1:$F$272</definedName>
    <definedName name="_xlnm.Print_Area" localSheetId="10">'10.Stabilizacija pokosa'!$A$1:$F$226</definedName>
    <definedName name="_xlnm.Print_Area" localSheetId="11">'11.Pristupna prometnica'!$A$1:$F$120</definedName>
    <definedName name="_xlnm.Print_Area" localSheetId="2">'2. Objekti visokogradnje'!$A$1:$F$808</definedName>
    <definedName name="_xlnm.Print_Area" localSheetId="3">'3. Izmještanje i zaštita'!$A$1:$F$118</definedName>
    <definedName name="_xlnm.Print_Area" localSheetId="4">'4. Elektroinstalacije'!$A$1:$F$1393</definedName>
    <definedName name="_xlnm.Print_Area" localSheetId="5">'5. Vodoopskrba i odvodnja'!$A$1:$F$463</definedName>
    <definedName name="_xlnm.Print_Area" localSheetId="6">'6. Strojarske instalacije'!$A$1:$F$402</definedName>
    <definedName name="_xlnm.Print_Area" localSheetId="7">'7. Prometna signalizacija'!$A$1:$F$183</definedName>
    <definedName name="_xlnm.Print_Area" localSheetId="8">'8. Krajobraz'!$A$1:$F$74</definedName>
    <definedName name="_xlnm.Print_Area" localSheetId="9">'9.Privremena organizacija'!$A$1:$F$85</definedName>
    <definedName name="_xlnm.Print_Area" localSheetId="12">Rekapitulacija!$A$1:$F$26</definedName>
    <definedName name="POPUST">[3]FAKTORI!$B$2</definedName>
    <definedName name="POPUST_2">[4]FAKTORI!$B$3</definedName>
    <definedName name="POSTO">[5]Rekapitulacija!$C$52</definedName>
    <definedName name="s">#REF!</definedName>
    <definedName name="st">#REF!</definedName>
    <definedName name="SWIETELSKY">[6]FAKTORI!$B$3</definedName>
    <definedName name="yx">#REF!</definedName>
    <definedName name="z">#REF!</definedName>
  </definedNames>
  <calcPr calcId="145621"/>
</workbook>
</file>

<file path=xl/calcChain.xml><?xml version="1.0" encoding="utf-8"?>
<calcChain xmlns="http://schemas.openxmlformats.org/spreadsheetml/2006/main">
  <c r="F508" i="63" l="1"/>
  <c r="F107" i="62" l="1"/>
  <c r="F117" i="70"/>
  <c r="F116" i="70"/>
  <c r="F110" i="70"/>
  <c r="F101" i="70"/>
  <c r="F96" i="70"/>
  <c r="F92" i="70"/>
  <c r="F88" i="70"/>
  <c r="F83" i="70"/>
  <c r="F78" i="70"/>
  <c r="F70" i="70"/>
  <c r="F65" i="70"/>
  <c r="F60" i="70"/>
  <c r="F55" i="70"/>
  <c r="F50" i="70"/>
  <c r="F45" i="70"/>
  <c r="F40" i="70"/>
  <c r="F35" i="70"/>
  <c r="F30" i="70"/>
  <c r="F28" i="70"/>
  <c r="F22" i="70"/>
  <c r="F16" i="70"/>
  <c r="F10" i="70"/>
  <c r="F9" i="70"/>
  <c r="F221" i="69"/>
  <c r="F217" i="69"/>
  <c r="F213" i="69"/>
  <c r="F209" i="69"/>
  <c r="F205" i="69"/>
  <c r="F201" i="69"/>
  <c r="F197" i="69"/>
  <c r="F193" i="69"/>
  <c r="F189" i="69"/>
  <c r="F185" i="69"/>
  <c r="F181" i="69"/>
  <c r="F175" i="69"/>
  <c r="F171" i="69"/>
  <c r="F167" i="69"/>
  <c r="F163" i="69"/>
  <c r="F158" i="69"/>
  <c r="F153" i="69"/>
  <c r="F148" i="69"/>
  <c r="F143" i="69"/>
  <c r="F138" i="69"/>
  <c r="F133" i="69"/>
  <c r="F126" i="69"/>
  <c r="F122" i="69"/>
  <c r="F118" i="69"/>
  <c r="F114" i="69"/>
  <c r="F110" i="69"/>
  <c r="F106" i="69"/>
  <c r="F104" i="69"/>
  <c r="F103" i="69"/>
  <c r="F95" i="69"/>
  <c r="F90" i="69"/>
  <c r="F85" i="69"/>
  <c r="F80" i="69"/>
  <c r="F75" i="69"/>
  <c r="F70" i="69"/>
  <c r="F65" i="69"/>
  <c r="F60" i="69"/>
  <c r="F55" i="69"/>
  <c r="F50" i="69"/>
  <c r="F45" i="69"/>
  <c r="F40" i="69"/>
  <c r="F35" i="69"/>
  <c r="F30" i="69"/>
  <c r="F28" i="69"/>
  <c r="F22" i="69"/>
  <c r="F16" i="69"/>
  <c r="F10" i="69"/>
  <c r="F9" i="69"/>
  <c r="F225" i="69" s="1"/>
  <c r="F76" i="68"/>
  <c r="F75" i="68"/>
  <c r="F70" i="68"/>
  <c r="F69" i="68"/>
  <c r="F68" i="68"/>
  <c r="F67" i="68"/>
  <c r="F66" i="68"/>
  <c r="F65" i="68"/>
  <c r="F64" i="68"/>
  <c r="F63" i="68"/>
  <c r="F58" i="68"/>
  <c r="F57" i="68"/>
  <c r="F56" i="68"/>
  <c r="F55" i="68"/>
  <c r="F50" i="68"/>
  <c r="F49" i="68"/>
  <c r="F31" i="68"/>
  <c r="F30" i="68"/>
  <c r="F24" i="68"/>
  <c r="F23" i="68"/>
  <c r="F22" i="68"/>
  <c r="F15" i="68"/>
  <c r="F14" i="68"/>
  <c r="F13" i="68"/>
  <c r="F12" i="68"/>
  <c r="F11" i="68"/>
  <c r="F10" i="68"/>
  <c r="F61" i="67"/>
  <c r="F57" i="67"/>
  <c r="F55" i="67"/>
  <c r="F39" i="67"/>
  <c r="F44" i="67" s="1"/>
  <c r="F70" i="67" s="1"/>
  <c r="F31" i="67"/>
  <c r="F27" i="67"/>
  <c r="F19" i="67"/>
  <c r="F15" i="67"/>
  <c r="F11" i="67"/>
  <c r="F7" i="67"/>
  <c r="F173" i="66"/>
  <c r="F167" i="66"/>
  <c r="F163" i="66"/>
  <c r="F159" i="66"/>
  <c r="F155" i="66"/>
  <c r="F150" i="66"/>
  <c r="F133" i="66"/>
  <c r="F131" i="66"/>
  <c r="F126" i="66"/>
  <c r="F125" i="66"/>
  <c r="F124" i="66"/>
  <c r="F113" i="66"/>
  <c r="F111" i="66"/>
  <c r="F110" i="66"/>
  <c r="F103" i="66"/>
  <c r="F101" i="66"/>
  <c r="F100" i="66"/>
  <c r="F94" i="66"/>
  <c r="F90" i="66"/>
  <c r="F88" i="66"/>
  <c r="F87" i="66"/>
  <c r="F86" i="66"/>
  <c r="F81" i="66"/>
  <c r="F69" i="66"/>
  <c r="F68" i="66"/>
  <c r="F67" i="66"/>
  <c r="F66" i="66"/>
  <c r="F65" i="66"/>
  <c r="F64" i="66"/>
  <c r="F63" i="66"/>
  <c r="F62" i="66"/>
  <c r="F61" i="66"/>
  <c r="F60" i="66"/>
  <c r="F59" i="66"/>
  <c r="F58" i="66"/>
  <c r="F54" i="66"/>
  <c r="F53" i="66"/>
  <c r="F52" i="66"/>
  <c r="F47" i="66"/>
  <c r="F42" i="66"/>
  <c r="F41" i="66"/>
  <c r="F40" i="66"/>
  <c r="F39" i="66"/>
  <c r="F38" i="66"/>
  <c r="F37" i="66"/>
  <c r="F36" i="66"/>
  <c r="F35" i="66"/>
  <c r="F34" i="66"/>
  <c r="F33" i="66"/>
  <c r="F32" i="66"/>
  <c r="F31" i="66"/>
  <c r="F30" i="66"/>
  <c r="F29" i="66"/>
  <c r="F24" i="66"/>
  <c r="F11" i="66"/>
  <c r="F12" i="66"/>
  <c r="F13" i="66"/>
  <c r="F14" i="66"/>
  <c r="F15" i="66"/>
  <c r="F16" i="66"/>
  <c r="F17" i="66"/>
  <c r="F18" i="66"/>
  <c r="F19" i="66"/>
  <c r="F10" i="66"/>
  <c r="F119" i="70" l="1"/>
  <c r="F13" i="71" s="1"/>
  <c r="F78" i="68"/>
  <c r="F82" i="68" s="1"/>
  <c r="F33" i="68"/>
  <c r="F38" i="68" s="1"/>
  <c r="F65" i="67"/>
  <c r="F71" i="67" s="1"/>
  <c r="F175" i="66"/>
  <c r="F180" i="66" s="1"/>
  <c r="F17" i="68"/>
  <c r="F36" i="68" s="1"/>
  <c r="F35" i="67"/>
  <c r="F69" i="67" s="1"/>
  <c r="F26" i="68"/>
  <c r="F37" i="68" s="1"/>
  <c r="F23" i="67"/>
  <c r="F68" i="67" s="1"/>
  <c r="F117" i="66"/>
  <c r="F140" i="66" s="1"/>
  <c r="F12" i="71"/>
  <c r="F137" i="66"/>
  <c r="F141" i="66" s="1"/>
  <c r="F71" i="66"/>
  <c r="F178" i="66" s="1"/>
  <c r="F386" i="65"/>
  <c r="F382" i="65"/>
  <c r="F380" i="65"/>
  <c r="F374" i="65"/>
  <c r="F358" i="65"/>
  <c r="F354" i="65"/>
  <c r="F350" i="65"/>
  <c r="F346" i="65"/>
  <c r="F344" i="65"/>
  <c r="F339" i="65"/>
  <c r="F334" i="65"/>
  <c r="F333" i="65"/>
  <c r="F328" i="65"/>
  <c r="F327" i="65"/>
  <c r="F322" i="65"/>
  <c r="F321" i="65"/>
  <c r="F316" i="65"/>
  <c r="F309" i="65"/>
  <c r="F296" i="65"/>
  <c r="F288" i="65"/>
  <c r="F284" i="65"/>
  <c r="F280" i="65"/>
  <c r="F276" i="65"/>
  <c r="F272" i="65"/>
  <c r="F268" i="65"/>
  <c r="F266" i="65"/>
  <c r="F265" i="65"/>
  <c r="F258" i="65"/>
  <c r="F256" i="65"/>
  <c r="F251" i="65"/>
  <c r="F250" i="65"/>
  <c r="F243" i="65"/>
  <c r="F225" i="65"/>
  <c r="F221" i="65"/>
  <c r="F219" i="65"/>
  <c r="F214" i="65"/>
  <c r="F209" i="65"/>
  <c r="F204" i="65"/>
  <c r="F199" i="65"/>
  <c r="F185" i="65"/>
  <c r="F178" i="65"/>
  <c r="F169" i="65"/>
  <c r="F174" i="65" s="1"/>
  <c r="F234" i="65" s="1"/>
  <c r="F161" i="65"/>
  <c r="F157" i="65"/>
  <c r="F153" i="65"/>
  <c r="F149" i="65"/>
  <c r="F145" i="65"/>
  <c r="F143" i="65"/>
  <c r="F136" i="65"/>
  <c r="F134" i="65"/>
  <c r="F129" i="65"/>
  <c r="F128" i="65"/>
  <c r="F121" i="65"/>
  <c r="F113" i="65"/>
  <c r="F109" i="65"/>
  <c r="F105" i="65"/>
  <c r="F101" i="65"/>
  <c r="F97" i="65"/>
  <c r="F93" i="65"/>
  <c r="F89" i="65"/>
  <c r="F87" i="65"/>
  <c r="F82" i="65"/>
  <c r="F77" i="65"/>
  <c r="F76" i="65"/>
  <c r="F75" i="65"/>
  <c r="F74" i="65"/>
  <c r="F73" i="65"/>
  <c r="F72" i="65"/>
  <c r="F71" i="65"/>
  <c r="F66" i="65"/>
  <c r="F65" i="65"/>
  <c r="F64" i="65"/>
  <c r="F56" i="65"/>
  <c r="F51" i="65"/>
  <c r="F46" i="65"/>
  <c r="F41" i="65"/>
  <c r="F25" i="65"/>
  <c r="F9" i="65"/>
  <c r="F46" i="64"/>
  <c r="F443" i="64"/>
  <c r="F438" i="64"/>
  <c r="F437" i="64"/>
  <c r="F432" i="64"/>
  <c r="F431" i="64"/>
  <c r="F430" i="64"/>
  <c r="F429" i="64"/>
  <c r="F428" i="64"/>
  <c r="F421" i="64"/>
  <c r="F417" i="64"/>
  <c r="F413" i="64"/>
  <c r="F409" i="64"/>
  <c r="F405" i="64"/>
  <c r="F397" i="64"/>
  <c r="F392" i="64"/>
  <c r="F391" i="64"/>
  <c r="F384" i="64"/>
  <c r="F380" i="64"/>
  <c r="F376" i="64"/>
  <c r="F372" i="64"/>
  <c r="F370" i="64"/>
  <c r="F365" i="64"/>
  <c r="F358" i="64"/>
  <c r="F354" i="64"/>
  <c r="F350" i="64"/>
  <c r="F346" i="64"/>
  <c r="F344" i="64"/>
  <c r="F343" i="64"/>
  <c r="F342" i="64"/>
  <c r="F341" i="64"/>
  <c r="F334" i="64"/>
  <c r="F330" i="64"/>
  <c r="F328" i="64"/>
  <c r="F327" i="64"/>
  <c r="F322" i="64"/>
  <c r="F321" i="64"/>
  <c r="F316" i="64"/>
  <c r="F311" i="64"/>
  <c r="F310" i="64"/>
  <c r="F309" i="64"/>
  <c r="F294" i="64"/>
  <c r="F290" i="64"/>
  <c r="F288" i="64"/>
  <c r="F287" i="64"/>
  <c r="F286" i="64"/>
  <c r="F281" i="64"/>
  <c r="F280" i="64"/>
  <c r="F279" i="64"/>
  <c r="F268" i="64"/>
  <c r="F264" i="64"/>
  <c r="F260" i="64"/>
  <c r="F256" i="64"/>
  <c r="F252" i="64"/>
  <c r="F250" i="64"/>
  <c r="F249" i="64"/>
  <c r="F243" i="64"/>
  <c r="F234" i="64"/>
  <c r="F233" i="64"/>
  <c r="F224" i="64"/>
  <c r="F220" i="64"/>
  <c r="F215" i="64"/>
  <c r="F199" i="64"/>
  <c r="F197" i="64"/>
  <c r="F191" i="64"/>
  <c r="F182" i="64"/>
  <c r="F181" i="64"/>
  <c r="F172" i="64"/>
  <c r="F167" i="64"/>
  <c r="F162" i="64"/>
  <c r="F145" i="64"/>
  <c r="F140" i="64"/>
  <c r="F135" i="64"/>
  <c r="F130" i="64"/>
  <c r="F125" i="64"/>
  <c r="F120" i="64"/>
  <c r="F118" i="64"/>
  <c r="F112" i="64"/>
  <c r="F101" i="64"/>
  <c r="F93" i="64"/>
  <c r="F85" i="64"/>
  <c r="F81" i="64"/>
  <c r="F77" i="64"/>
  <c r="F73" i="64"/>
  <c r="F71" i="64"/>
  <c r="F70" i="64"/>
  <c r="F69" i="64"/>
  <c r="F65" i="64"/>
  <c r="F56" i="64"/>
  <c r="F51" i="64"/>
  <c r="F44" i="64"/>
  <c r="F43" i="64"/>
  <c r="F35" i="64"/>
  <c r="F34" i="64"/>
  <c r="F33" i="64"/>
  <c r="F32" i="64"/>
  <c r="F23" i="64"/>
  <c r="F18" i="64"/>
  <c r="F13" i="64"/>
  <c r="F40" i="68" l="1"/>
  <c r="F81" i="68"/>
  <c r="F84" i="68" s="1"/>
  <c r="F11" i="71" s="1"/>
  <c r="F143" i="66"/>
  <c r="F179" i="66" s="1"/>
  <c r="F182" i="66" s="1"/>
  <c r="F9" i="71" s="1"/>
  <c r="F362" i="65"/>
  <c r="F366" i="65" s="1"/>
  <c r="F73" i="67"/>
  <c r="F10" i="71" s="1"/>
  <c r="F292" i="65"/>
  <c r="F365" i="65" s="1"/>
  <c r="F390" i="65"/>
  <c r="F393" i="65" s="1"/>
  <c r="F395" i="65" s="1"/>
  <c r="F400" i="65" s="1"/>
  <c r="F229" i="65"/>
  <c r="F235" i="65" s="1"/>
  <c r="F165" i="65"/>
  <c r="F233" i="65" s="1"/>
  <c r="F117" i="65"/>
  <c r="F232" i="65" s="1"/>
  <c r="F399" i="64"/>
  <c r="F89" i="64"/>
  <c r="F203" i="64"/>
  <c r="F460" i="64" s="1"/>
  <c r="F298" i="64"/>
  <c r="F445" i="64"/>
  <c r="F272" i="64"/>
  <c r="F150" i="64"/>
  <c r="F468" i="63"/>
  <c r="F423" i="63"/>
  <c r="F368" i="65" l="1"/>
  <c r="F399" i="65" s="1"/>
  <c r="F237" i="65"/>
  <c r="F398" i="65" s="1"/>
  <c r="F447" i="64"/>
  <c r="F452" i="64" s="1"/>
  <c r="F300" i="64"/>
  <c r="F451" i="64" s="1"/>
  <c r="F152" i="64"/>
  <c r="F459" i="64" s="1"/>
  <c r="F1374" i="63"/>
  <c r="F1372" i="63"/>
  <c r="F1371" i="63"/>
  <c r="F1370" i="63"/>
  <c r="F1369" i="63"/>
  <c r="F1364" i="63"/>
  <c r="F1363" i="63"/>
  <c r="F1358" i="63"/>
  <c r="F1354" i="63"/>
  <c r="F1350" i="63"/>
  <c r="F1346" i="63"/>
  <c r="F1342" i="63"/>
  <c r="F1338" i="63"/>
  <c r="F1334" i="63"/>
  <c r="F1330" i="63"/>
  <c r="F1326" i="63"/>
  <c r="F1322" i="63"/>
  <c r="F1318" i="63"/>
  <c r="F1314" i="63"/>
  <c r="F1310" i="63"/>
  <c r="F1306" i="63"/>
  <c r="F1296" i="63"/>
  <c r="F1300" i="63" s="1"/>
  <c r="F1287" i="63"/>
  <c r="F1285" i="63"/>
  <c r="F1283" i="63"/>
  <c r="F1282" i="63"/>
  <c r="F1281" i="63"/>
  <c r="F1278" i="63"/>
  <c r="F1277" i="63"/>
  <c r="F1276" i="63"/>
  <c r="F1271" i="63"/>
  <c r="F1270" i="63"/>
  <c r="F1269" i="63"/>
  <c r="F1268" i="63"/>
  <c r="F1263" i="63"/>
  <c r="F1262" i="63"/>
  <c r="F1261" i="63"/>
  <c r="F1260" i="63"/>
  <c r="F1259" i="63"/>
  <c r="F1253" i="63"/>
  <c r="F1252" i="63"/>
  <c r="F1251" i="63"/>
  <c r="F1250" i="63"/>
  <c r="F1249" i="63"/>
  <c r="F1248" i="63"/>
  <c r="F1247" i="63"/>
  <c r="F1246" i="63"/>
  <c r="F1241" i="63"/>
  <c r="F1240" i="63"/>
  <c r="F1239" i="63"/>
  <c r="F1238" i="63"/>
  <c r="F1237" i="63"/>
  <c r="F1236" i="63"/>
  <c r="F1235" i="63"/>
  <c r="F1229" i="63"/>
  <c r="F1225" i="63"/>
  <c r="F1217" i="63"/>
  <c r="F1215" i="63"/>
  <c r="F1214" i="63"/>
  <c r="F1209" i="63"/>
  <c r="F1208" i="63"/>
  <c r="F1207" i="63"/>
  <c r="F1198" i="63"/>
  <c r="F1197" i="63"/>
  <c r="F1196" i="63"/>
  <c r="F1195" i="63"/>
  <c r="F1188" i="63"/>
  <c r="F1183" i="63"/>
  <c r="F1178" i="63"/>
  <c r="F1173" i="63"/>
  <c r="F1168" i="63"/>
  <c r="F1163" i="63"/>
  <c r="F1162" i="63"/>
  <c r="F1157" i="63"/>
  <c r="F1143" i="63"/>
  <c r="F1141" i="63"/>
  <c r="F1139" i="63"/>
  <c r="F1137" i="63"/>
  <c r="F1135" i="63"/>
  <c r="F1133" i="63"/>
  <c r="F1130" i="63"/>
  <c r="F1126" i="63"/>
  <c r="F1122" i="63"/>
  <c r="F1118" i="63"/>
  <c r="F1114" i="63"/>
  <c r="F1110" i="63"/>
  <c r="F1106" i="63"/>
  <c r="F1102" i="63"/>
  <c r="F1098" i="63"/>
  <c r="F1094" i="63"/>
  <c r="F1092" i="63"/>
  <c r="F1081" i="63"/>
  <c r="F1077" i="63"/>
  <c r="F1073" i="63"/>
  <c r="F1071" i="63"/>
  <c r="F1070" i="63"/>
  <c r="F1065" i="63"/>
  <c r="F1064" i="63"/>
  <c r="F1057" i="63"/>
  <c r="F1055" i="63"/>
  <c r="F1050" i="63"/>
  <c r="F1049" i="63"/>
  <c r="F1048" i="63"/>
  <c r="F1047" i="63"/>
  <c r="F1046" i="63"/>
  <c r="F1045" i="63"/>
  <c r="F1044" i="63"/>
  <c r="F1040" i="63"/>
  <c r="F1039" i="63"/>
  <c r="F1038" i="63"/>
  <c r="F1037" i="63"/>
  <c r="F1036" i="63"/>
  <c r="F1035" i="63"/>
  <c r="F1034" i="63"/>
  <c r="F1033" i="63"/>
  <c r="F1032" i="63"/>
  <c r="F1031" i="63"/>
  <c r="F1030" i="63"/>
  <c r="F1029" i="63"/>
  <c r="F1028" i="63"/>
  <c r="F1016" i="63"/>
  <c r="F1012" i="63"/>
  <c r="F1008" i="63"/>
  <c r="F1004" i="63"/>
  <c r="F1000" i="63"/>
  <c r="F998" i="63"/>
  <c r="F997" i="63"/>
  <c r="F990" i="63"/>
  <c r="F985" i="63"/>
  <c r="F983" i="63"/>
  <c r="F972" i="63"/>
  <c r="F968" i="63"/>
  <c r="F966" i="63"/>
  <c r="F965" i="63"/>
  <c r="F957" i="63"/>
  <c r="F952" i="63"/>
  <c r="F947" i="63"/>
  <c r="F943" i="63"/>
  <c r="F939" i="63"/>
  <c r="F925" i="63"/>
  <c r="F923" i="63"/>
  <c r="F921" i="63"/>
  <c r="F919" i="63"/>
  <c r="F917" i="63"/>
  <c r="F915" i="63"/>
  <c r="F913" i="63"/>
  <c r="F908" i="63"/>
  <c r="F902" i="63"/>
  <c r="F891" i="63"/>
  <c r="F879" i="63"/>
  <c r="F873" i="63"/>
  <c r="F869" i="63"/>
  <c r="F867" i="63"/>
  <c r="F862" i="63"/>
  <c r="F861" i="63"/>
  <c r="F860" i="63"/>
  <c r="F853" i="63"/>
  <c r="F850" i="63"/>
  <c r="F845" i="63"/>
  <c r="F842" i="63"/>
  <c r="F840" i="63"/>
  <c r="F839" i="63"/>
  <c r="F838" i="63"/>
  <c r="F833" i="63"/>
  <c r="F832" i="63"/>
  <c r="F831" i="63"/>
  <c r="F826" i="63"/>
  <c r="F825" i="63"/>
  <c r="F820" i="63"/>
  <c r="F819" i="63"/>
  <c r="F818" i="63"/>
  <c r="F817" i="63"/>
  <c r="F811" i="63"/>
  <c r="F810" i="63"/>
  <c r="F809" i="63"/>
  <c r="F808" i="63"/>
  <c r="F807" i="63"/>
  <c r="F806" i="63"/>
  <c r="F805" i="63"/>
  <c r="F804" i="63"/>
  <c r="F803" i="63"/>
  <c r="F802" i="63"/>
  <c r="F801" i="63"/>
  <c r="F800" i="63"/>
  <c r="F799" i="63"/>
  <c r="F798" i="63"/>
  <c r="F797" i="63"/>
  <c r="F796" i="63"/>
  <c r="F795" i="63"/>
  <c r="F794" i="63"/>
  <c r="F792" i="63"/>
  <c r="F791" i="63"/>
  <c r="F790" i="63"/>
  <c r="F782" i="63"/>
  <c r="F777" i="63"/>
  <c r="F773" i="63"/>
  <c r="F769" i="63"/>
  <c r="F768" i="63"/>
  <c r="F767" i="63"/>
  <c r="F766" i="63"/>
  <c r="F765" i="63"/>
  <c r="F764" i="63"/>
  <c r="F763" i="63"/>
  <c r="F762" i="63"/>
  <c r="F761" i="63"/>
  <c r="F760" i="63"/>
  <c r="F753" i="63"/>
  <c r="F751" i="63"/>
  <c r="F750" i="63"/>
  <c r="F749" i="63"/>
  <c r="F742" i="63"/>
  <c r="F740" i="63"/>
  <c r="F739" i="63"/>
  <c r="F738" i="63"/>
  <c r="F731" i="63"/>
  <c r="F729" i="63"/>
  <c r="F728" i="63"/>
  <c r="F721" i="63"/>
  <c r="F715" i="63"/>
  <c r="F711" i="63"/>
  <c r="F690" i="63"/>
  <c r="F669" i="63"/>
  <c r="F667" i="63"/>
  <c r="F666" i="63"/>
  <c r="F662" i="63"/>
  <c r="F659" i="63"/>
  <c r="F656" i="63"/>
  <c r="F653" i="63"/>
  <c r="F648" i="63"/>
  <c r="F644" i="63"/>
  <c r="F640" i="63"/>
  <c r="F636" i="63"/>
  <c r="F632" i="63"/>
  <c r="F628" i="63"/>
  <c r="F624" i="63"/>
  <c r="F620" i="63"/>
  <c r="F616" i="63"/>
  <c r="F615" i="63"/>
  <c r="F614" i="63"/>
  <c r="F613" i="63"/>
  <c r="F612" i="63"/>
  <c r="F611" i="63"/>
  <c r="F610" i="63"/>
  <c r="F609" i="63"/>
  <c r="F604" i="63"/>
  <c r="F599" i="63"/>
  <c r="F594" i="63"/>
  <c r="F593" i="63"/>
  <c r="F592" i="63"/>
  <c r="F591" i="63"/>
  <c r="F590" i="63"/>
  <c r="F585" i="63"/>
  <c r="F584" i="63"/>
  <c r="F583" i="63"/>
  <c r="F582" i="63"/>
  <c r="F575" i="63"/>
  <c r="F571" i="63"/>
  <c r="F569" i="63"/>
  <c r="F568" i="63"/>
  <c r="F567" i="63"/>
  <c r="F566" i="63"/>
  <c r="F565" i="63"/>
  <c r="F564" i="63"/>
  <c r="F563" i="63"/>
  <c r="F562" i="63"/>
  <c r="F561" i="63"/>
  <c r="F555" i="63"/>
  <c r="F554" i="63"/>
  <c r="F553" i="63"/>
  <c r="F552" i="63"/>
  <c r="F551" i="63"/>
  <c r="F550" i="63"/>
  <c r="F549" i="63"/>
  <c r="F548" i="63"/>
  <c r="F547" i="63"/>
  <c r="F546" i="63"/>
  <c r="F545" i="63"/>
  <c r="F544" i="63"/>
  <c r="F542" i="63"/>
  <c r="F541" i="63"/>
  <c r="F540" i="63"/>
  <c r="F539" i="63"/>
  <c r="F538" i="63"/>
  <c r="F537" i="63"/>
  <c r="F536" i="63"/>
  <c r="F535" i="63"/>
  <c r="F534" i="63"/>
  <c r="F533" i="63"/>
  <c r="F532" i="63"/>
  <c r="F531" i="63"/>
  <c r="F530" i="63"/>
  <c r="F529" i="63"/>
  <c r="F528" i="63"/>
  <c r="F526" i="63"/>
  <c r="F525" i="63"/>
  <c r="F524" i="63"/>
  <c r="F518" i="63"/>
  <c r="F517" i="63"/>
  <c r="F516" i="63"/>
  <c r="F515" i="63"/>
  <c r="F514" i="63"/>
  <c r="F513" i="63"/>
  <c r="F512" i="63"/>
  <c r="F511" i="63"/>
  <c r="F510" i="63"/>
  <c r="F509" i="63"/>
  <c r="F506" i="63"/>
  <c r="F505" i="63"/>
  <c r="F504" i="63"/>
  <c r="F503" i="63"/>
  <c r="F502" i="63"/>
  <c r="F501" i="63"/>
  <c r="F500" i="63"/>
  <c r="F499" i="63"/>
  <c r="F498" i="63"/>
  <c r="F497" i="63"/>
  <c r="F496" i="63"/>
  <c r="F495" i="63"/>
  <c r="F494" i="63"/>
  <c r="F493" i="63"/>
  <c r="F491" i="63"/>
  <c r="F490" i="63"/>
  <c r="F489" i="63"/>
  <c r="F483" i="63"/>
  <c r="F482" i="63"/>
  <c r="F481" i="63"/>
  <c r="F480" i="63"/>
  <c r="F479" i="63"/>
  <c r="F478" i="63"/>
  <c r="F477" i="63"/>
  <c r="F476" i="63"/>
  <c r="F475" i="63"/>
  <c r="F474" i="63"/>
  <c r="F473" i="63"/>
  <c r="F472" i="63"/>
  <c r="F471" i="63"/>
  <c r="F470" i="63"/>
  <c r="F469" i="63"/>
  <c r="F467" i="63"/>
  <c r="F466" i="63"/>
  <c r="F465" i="63"/>
  <c r="F464" i="63"/>
  <c r="F463" i="63"/>
  <c r="F462" i="63"/>
  <c r="F461" i="63"/>
  <c r="F460" i="63"/>
  <c r="F459" i="63"/>
  <c r="F458" i="63"/>
  <c r="F457" i="63"/>
  <c r="F456" i="63"/>
  <c r="F455" i="63"/>
  <c r="F454" i="63"/>
  <c r="F453" i="63"/>
  <c r="F452" i="63"/>
  <c r="F451" i="63"/>
  <c r="F450" i="63"/>
  <c r="F449" i="63"/>
  <c r="F448" i="63"/>
  <c r="F447" i="63"/>
  <c r="F446" i="63"/>
  <c r="F445" i="63"/>
  <c r="F444" i="63"/>
  <c r="F443" i="63"/>
  <c r="F442" i="63"/>
  <c r="F441" i="63"/>
  <c r="F440" i="63"/>
  <c r="F438" i="63"/>
  <c r="F419" i="63"/>
  <c r="F418" i="63"/>
  <c r="F417" i="63"/>
  <c r="F416" i="63"/>
  <c r="F415" i="63"/>
  <c r="F414" i="63"/>
  <c r="F408" i="63"/>
  <c r="F404" i="63"/>
  <c r="F402" i="63"/>
  <c r="F401" i="63"/>
  <c r="F395" i="63"/>
  <c r="F391" i="63"/>
  <c r="F387" i="63"/>
  <c r="F385" i="63"/>
  <c r="F384" i="63"/>
  <c r="F383" i="63"/>
  <c r="F379" i="63"/>
  <c r="F378" i="63"/>
  <c r="F371" i="63"/>
  <c r="F369" i="63"/>
  <c r="F368" i="63"/>
  <c r="F367" i="63"/>
  <c r="F366" i="63"/>
  <c r="F360" i="63"/>
  <c r="F359" i="63"/>
  <c r="F358" i="63"/>
  <c r="F357" i="63"/>
  <c r="F356" i="63"/>
  <c r="F355" i="63"/>
  <c r="F354" i="63"/>
  <c r="F353" i="63"/>
  <c r="F352" i="63"/>
  <c r="F351" i="63"/>
  <c r="F350" i="63"/>
  <c r="F349" i="63"/>
  <c r="F348" i="63"/>
  <c r="F347" i="63"/>
  <c r="F346" i="63"/>
  <c r="F344" i="63"/>
  <c r="F334" i="63"/>
  <c r="F331" i="63"/>
  <c r="F330" i="63"/>
  <c r="F329" i="63"/>
  <c r="F328" i="63"/>
  <c r="F327" i="63"/>
  <c r="F326" i="63"/>
  <c r="F320" i="63"/>
  <c r="F316" i="63"/>
  <c r="F314" i="63"/>
  <c r="F313" i="63"/>
  <c r="F307" i="63"/>
  <c r="F303" i="63"/>
  <c r="F299" i="63"/>
  <c r="F297" i="63"/>
  <c r="F296" i="63"/>
  <c r="F295" i="63"/>
  <c r="F291" i="63"/>
  <c r="F290" i="63"/>
  <c r="F283" i="63"/>
  <c r="F281" i="63"/>
  <c r="F280" i="63"/>
  <c r="F279" i="63"/>
  <c r="F278" i="63"/>
  <c r="F272" i="63"/>
  <c r="F271" i="63"/>
  <c r="F270" i="63"/>
  <c r="F269" i="63"/>
  <c r="F267" i="63"/>
  <c r="F266" i="63"/>
  <c r="F265" i="63"/>
  <c r="F264" i="63"/>
  <c r="F263" i="63"/>
  <c r="F262" i="63"/>
  <c r="F261" i="63"/>
  <c r="F260" i="63"/>
  <c r="F259" i="63"/>
  <c r="F258" i="63"/>
  <c r="F256" i="63"/>
  <c r="F245" i="63"/>
  <c r="F241" i="63"/>
  <c r="F237" i="63"/>
  <c r="F233" i="63"/>
  <c r="F231" i="63"/>
  <c r="F230" i="63"/>
  <c r="F229" i="63"/>
  <c r="F222" i="63"/>
  <c r="F220" i="63"/>
  <c r="F219" i="63"/>
  <c r="F218" i="63"/>
  <c r="F217" i="63"/>
  <c r="F216" i="63"/>
  <c r="F210" i="63"/>
  <c r="F209" i="63"/>
  <c r="F208" i="63"/>
  <c r="F207" i="63"/>
  <c r="F206" i="63"/>
  <c r="F201" i="63"/>
  <c r="F200" i="63"/>
  <c r="F199" i="63"/>
  <c r="F198" i="63"/>
  <c r="F197" i="63"/>
  <c r="F196" i="63"/>
  <c r="F195" i="63"/>
  <c r="F194" i="63"/>
  <c r="F193" i="63"/>
  <c r="F192" i="63"/>
  <c r="F191" i="63"/>
  <c r="F190" i="63"/>
  <c r="F189" i="63"/>
  <c r="F188" i="63"/>
  <c r="F187" i="63"/>
  <c r="F186" i="63"/>
  <c r="F185" i="63"/>
  <c r="F184" i="63"/>
  <c r="F183" i="63"/>
  <c r="F182" i="63"/>
  <c r="F181" i="63"/>
  <c r="F180" i="63"/>
  <c r="F179" i="63"/>
  <c r="F178" i="63"/>
  <c r="F177" i="63"/>
  <c r="F176" i="63"/>
  <c r="F174" i="63"/>
  <c r="F173" i="63"/>
  <c r="F172" i="63"/>
  <c r="F171" i="63"/>
  <c r="F170" i="63"/>
  <c r="F169" i="63"/>
  <c r="F168" i="63"/>
  <c r="F167" i="63"/>
  <c r="F166" i="63"/>
  <c r="F153" i="63"/>
  <c r="F130" i="63"/>
  <c r="F128" i="63"/>
  <c r="F127" i="63"/>
  <c r="F126" i="63"/>
  <c r="F125" i="63"/>
  <c r="F124" i="63"/>
  <c r="F123" i="63"/>
  <c r="F122" i="63"/>
  <c r="F121" i="63"/>
  <c r="F120" i="63"/>
  <c r="F119" i="63"/>
  <c r="F118" i="63"/>
  <c r="F117" i="63"/>
  <c r="F111" i="63"/>
  <c r="F110" i="63"/>
  <c r="F109" i="63"/>
  <c r="F108" i="63"/>
  <c r="F107" i="63"/>
  <c r="F106" i="63"/>
  <c r="F105" i="63"/>
  <c r="F104" i="63"/>
  <c r="F103" i="63"/>
  <c r="F102" i="63"/>
  <c r="F101" i="63"/>
  <c r="F99" i="63"/>
  <c r="F98" i="63"/>
  <c r="F97" i="63"/>
  <c r="F96" i="63"/>
  <c r="F95" i="63"/>
  <c r="F89" i="63"/>
  <c r="F88" i="63"/>
  <c r="F87" i="63"/>
  <c r="F86" i="63"/>
  <c r="F85" i="63"/>
  <c r="F84" i="63"/>
  <c r="F83" i="63"/>
  <c r="F82" i="63"/>
  <c r="F81" i="63"/>
  <c r="F79" i="63"/>
  <c r="F78" i="63"/>
  <c r="F77" i="63"/>
  <c r="F75" i="63"/>
  <c r="F64" i="63"/>
  <c r="F59" i="63"/>
  <c r="F57" i="63"/>
  <c r="F56" i="63"/>
  <c r="F55" i="63"/>
  <c r="F48" i="63"/>
  <c r="F44" i="63"/>
  <c r="F39" i="63"/>
  <c r="F34" i="63"/>
  <c r="F30" i="63"/>
  <c r="F26" i="63"/>
  <c r="F25" i="63"/>
  <c r="F24" i="63"/>
  <c r="F23" i="63"/>
  <c r="F18" i="63"/>
  <c r="F9" i="63"/>
  <c r="F104" i="62"/>
  <c r="F103" i="62"/>
  <c r="F102" i="62"/>
  <c r="F101" i="62"/>
  <c r="F100" i="62"/>
  <c r="F99" i="62"/>
  <c r="F98" i="62"/>
  <c r="F94" i="62"/>
  <c r="F93" i="62"/>
  <c r="F88" i="62"/>
  <c r="F87" i="62"/>
  <c r="F76" i="62"/>
  <c r="F71" i="62"/>
  <c r="F66" i="62"/>
  <c r="F61" i="62"/>
  <c r="F56" i="62"/>
  <c r="F55" i="62"/>
  <c r="F50" i="62"/>
  <c r="F42" i="62"/>
  <c r="F37" i="62"/>
  <c r="F27" i="62"/>
  <c r="F19" i="62"/>
  <c r="F14" i="62"/>
  <c r="F9" i="62"/>
  <c r="F787" i="61"/>
  <c r="F783" i="61"/>
  <c r="F779" i="61"/>
  <c r="F775" i="61"/>
  <c r="F771" i="61"/>
  <c r="F767" i="61"/>
  <c r="F763" i="61"/>
  <c r="F758" i="61"/>
  <c r="F754" i="61"/>
  <c r="F749" i="61"/>
  <c r="F747" i="61"/>
  <c r="F746" i="61"/>
  <c r="F739" i="61"/>
  <c r="F735" i="61"/>
  <c r="F731" i="61"/>
  <c r="F727" i="61"/>
  <c r="F719" i="61"/>
  <c r="F709" i="61"/>
  <c r="F705" i="61"/>
  <c r="F701" i="61"/>
  <c r="F697" i="61"/>
  <c r="F693" i="61"/>
  <c r="F689" i="61"/>
  <c r="F685" i="61"/>
  <c r="F680" i="61"/>
  <c r="F676" i="61"/>
  <c r="F671" i="61"/>
  <c r="F669" i="61"/>
  <c r="F668" i="61"/>
  <c r="F661" i="61"/>
  <c r="F657" i="61"/>
  <c r="F653" i="61"/>
  <c r="F649" i="61"/>
  <c r="F641" i="61"/>
  <c r="F622" i="61"/>
  <c r="F618" i="61"/>
  <c r="F614" i="61"/>
  <c r="F612" i="61"/>
  <c r="F611" i="61"/>
  <c r="F604" i="61"/>
  <c r="F600" i="61"/>
  <c r="F596" i="61"/>
  <c r="F592" i="61"/>
  <c r="F588" i="61"/>
  <c r="F582" i="61"/>
  <c r="F581" i="61"/>
  <c r="F568" i="61"/>
  <c r="F573" i="61" s="1"/>
  <c r="F631" i="61" s="1"/>
  <c r="F560" i="61"/>
  <c r="F555" i="61"/>
  <c r="F550" i="61"/>
  <c r="F541" i="61"/>
  <c r="F539" i="61"/>
  <c r="F402" i="65" l="1"/>
  <c r="F8" i="71" s="1"/>
  <c r="F791" i="61"/>
  <c r="E793" i="61" s="1"/>
  <c r="F713" i="61"/>
  <c r="E715" i="61" s="1"/>
  <c r="F69" i="63"/>
  <c r="F1020" i="63"/>
  <c r="F1380" i="63"/>
  <c r="F1391" i="63" s="1"/>
  <c r="F976" i="63"/>
  <c r="E105" i="62"/>
  <c r="F80" i="62"/>
  <c r="F1221" i="63"/>
  <c r="F1242" i="63"/>
  <c r="F29" i="62"/>
  <c r="F31" i="62" s="1"/>
  <c r="F114" i="62" s="1"/>
  <c r="F454" i="64"/>
  <c r="F461" i="64" s="1"/>
  <c r="F463" i="64" s="1"/>
  <c r="F7" i="71" s="1"/>
  <c r="F1254" i="63"/>
  <c r="F1200" i="63"/>
  <c r="F1147" i="63"/>
  <c r="F1389" i="63" s="1"/>
  <c r="F1085" i="63"/>
  <c r="F1388" i="63" s="1"/>
  <c r="F812" i="63"/>
  <c r="F927" i="63" s="1"/>
  <c r="F556" i="63"/>
  <c r="F519" i="63"/>
  <c r="F484" i="63"/>
  <c r="F361" i="63"/>
  <c r="F425" i="63" s="1"/>
  <c r="F427" i="63" s="1"/>
  <c r="F273" i="63"/>
  <c r="F336" i="63" s="1"/>
  <c r="F338" i="63" s="1"/>
  <c r="F202" i="63"/>
  <c r="F112" i="63"/>
  <c r="F90" i="63"/>
  <c r="F105" i="62"/>
  <c r="F109" i="62" s="1"/>
  <c r="F211" i="63"/>
  <c r="F248" i="63" s="1"/>
  <c r="F626" i="61"/>
  <c r="F633" i="61" s="1"/>
  <c r="F584" i="61"/>
  <c r="F632" i="61" s="1"/>
  <c r="F564" i="61"/>
  <c r="F630" i="61" s="1"/>
  <c r="F546" i="61"/>
  <c r="F629" i="61" s="1"/>
  <c r="A527" i="61"/>
  <c r="F514" i="61"/>
  <c r="F518" i="61" s="1"/>
  <c r="F527" i="61" s="1"/>
  <c r="F506" i="61"/>
  <c r="F502" i="61"/>
  <c r="F498" i="61"/>
  <c r="F494" i="61"/>
  <c r="F492" i="61"/>
  <c r="F491" i="61"/>
  <c r="F480" i="61"/>
  <c r="F478" i="61"/>
  <c r="F472" i="61"/>
  <c r="F466" i="61"/>
  <c r="F465" i="61"/>
  <c r="F452" i="61"/>
  <c r="F457" i="61" s="1"/>
  <c r="F523" i="61" s="1"/>
  <c r="F445" i="61"/>
  <c r="F440" i="61"/>
  <c r="F435" i="61"/>
  <c r="F430" i="61"/>
  <c r="F421" i="61"/>
  <c r="F416" i="61"/>
  <c r="F414" i="61"/>
  <c r="F363" i="61"/>
  <c r="F359" i="61"/>
  <c r="F355" i="61"/>
  <c r="F351" i="61"/>
  <c r="F347" i="61"/>
  <c r="F343" i="61"/>
  <c r="F339" i="61"/>
  <c r="F337" i="61"/>
  <c r="F332" i="61"/>
  <c r="F331" i="61"/>
  <c r="F330" i="61"/>
  <c r="F329" i="61"/>
  <c r="F328" i="61"/>
  <c r="F327" i="61"/>
  <c r="F326" i="61"/>
  <c r="F320" i="61"/>
  <c r="F319" i="61"/>
  <c r="F318" i="61"/>
  <c r="F317" i="61"/>
  <c r="F316" i="61"/>
  <c r="F315" i="61"/>
  <c r="F254" i="61"/>
  <c r="F242" i="61"/>
  <c r="F1292" i="63" l="1"/>
  <c r="F1302" i="63" s="1"/>
  <c r="F784" i="63"/>
  <c r="F1390" i="63"/>
  <c r="F793" i="61"/>
  <c r="F798" i="61" s="1"/>
  <c r="F715" i="61"/>
  <c r="F797" i="61" s="1"/>
  <c r="F1022" i="63"/>
  <c r="F1387" i="63" s="1"/>
  <c r="F929" i="63"/>
  <c r="F1386" i="63" s="1"/>
  <c r="F157" i="63"/>
  <c r="F159" i="63" s="1"/>
  <c r="F1383" i="63" s="1"/>
  <c r="F429" i="63"/>
  <c r="F1385" i="63" s="1"/>
  <c r="F426" i="61"/>
  <c r="F521" i="61" s="1"/>
  <c r="F111" i="62"/>
  <c r="F115" i="62" s="1"/>
  <c r="F117" i="62" s="1"/>
  <c r="F5" i="71" s="1"/>
  <c r="F1384" i="63"/>
  <c r="F635" i="61"/>
  <c r="F805" i="61" s="1"/>
  <c r="F366" i="61"/>
  <c r="F402" i="61" s="1"/>
  <c r="F510" i="61"/>
  <c r="F526" i="61" s="1"/>
  <c r="F448" i="61"/>
  <c r="F522" i="61" s="1"/>
  <c r="F468" i="61"/>
  <c r="F524" i="61" s="1"/>
  <c r="F484" i="61"/>
  <c r="F525" i="61" s="1"/>
  <c r="F386" i="61"/>
  <c r="F385" i="61"/>
  <c r="F384" i="61"/>
  <c r="F383" i="61"/>
  <c r="F378" i="61"/>
  <c r="F377" i="61"/>
  <c r="F376" i="61"/>
  <c r="F375" i="61"/>
  <c r="F374" i="61"/>
  <c r="F373" i="61"/>
  <c r="F306" i="61"/>
  <c r="F305" i="61"/>
  <c r="F294" i="61"/>
  <c r="F298" i="61" s="1"/>
  <c r="F400" i="61" s="1"/>
  <c r="F288" i="61"/>
  <c r="F287" i="61"/>
  <c r="F286" i="61"/>
  <c r="F285" i="61"/>
  <c r="F284" i="61"/>
  <c r="F283" i="61"/>
  <c r="F282" i="61"/>
  <c r="F281" i="61"/>
  <c r="F280" i="61"/>
  <c r="F279" i="61"/>
  <c r="F274" i="61"/>
  <c r="F270" i="61"/>
  <c r="F266" i="61"/>
  <c r="F262" i="61"/>
  <c r="F258" i="61"/>
  <c r="F250" i="61"/>
  <c r="F246" i="61"/>
  <c r="F238" i="61"/>
  <c r="F234" i="61"/>
  <c r="F230" i="61"/>
  <c r="F226" i="61"/>
  <c r="F221" i="61"/>
  <c r="F219" i="61"/>
  <c r="F218" i="61"/>
  <c r="F213" i="61"/>
  <c r="F212" i="61"/>
  <c r="F211" i="61"/>
  <c r="F210" i="61"/>
  <c r="F197" i="61"/>
  <c r="F195" i="61"/>
  <c r="F194" i="61"/>
  <c r="F193" i="61"/>
  <c r="F186" i="61"/>
  <c r="F182" i="61"/>
  <c r="F178" i="61"/>
  <c r="F174" i="61"/>
  <c r="F170" i="61"/>
  <c r="F166" i="61"/>
  <c r="F162" i="61"/>
  <c r="F158" i="61"/>
  <c r="F154" i="61"/>
  <c r="F150" i="61"/>
  <c r="F146" i="61"/>
  <c r="F140" i="61"/>
  <c r="F139" i="61"/>
  <c r="F129" i="61"/>
  <c r="F124" i="61"/>
  <c r="F119" i="61"/>
  <c r="F114" i="61"/>
  <c r="F105" i="61"/>
  <c r="F104" i="61"/>
  <c r="F103" i="61"/>
  <c r="F98" i="61"/>
  <c r="F97" i="61"/>
  <c r="F96" i="61"/>
  <c r="F95" i="61"/>
  <c r="F90" i="61"/>
  <c r="F89" i="61"/>
  <c r="F88" i="61"/>
  <c r="F86" i="61"/>
  <c r="F85" i="61"/>
  <c r="F62" i="61"/>
  <c r="F67" i="61" s="1"/>
  <c r="F393" i="61" s="1"/>
  <c r="F56" i="61"/>
  <c r="F48" i="61"/>
  <c r="F44" i="61"/>
  <c r="F39" i="61"/>
  <c r="F34" i="61"/>
  <c r="F29" i="61"/>
  <c r="F76" i="61"/>
  <c r="F75" i="61"/>
  <c r="F20" i="61"/>
  <c r="F15" i="61"/>
  <c r="F13" i="61"/>
  <c r="F261" i="60"/>
  <c r="F254" i="60"/>
  <c r="F250" i="60"/>
  <c r="F246" i="60"/>
  <c r="F241" i="60"/>
  <c r="F239" i="60"/>
  <c r="F232" i="60"/>
  <c r="F227" i="60"/>
  <c r="F222" i="60"/>
  <c r="F217" i="60"/>
  <c r="F213" i="60"/>
  <c r="F208" i="60"/>
  <c r="F199" i="60"/>
  <c r="F197" i="60"/>
  <c r="F191" i="60"/>
  <c r="F185" i="60"/>
  <c r="F179" i="60"/>
  <c r="F173" i="60"/>
  <c r="F164" i="60"/>
  <c r="F162" i="60"/>
  <c r="F153" i="60"/>
  <c r="F151" i="60"/>
  <c r="F145" i="60"/>
  <c r="F144" i="60"/>
  <c r="F131" i="60"/>
  <c r="F126" i="60"/>
  <c r="F124" i="60"/>
  <c r="F115" i="60"/>
  <c r="F110" i="60"/>
  <c r="F104" i="60"/>
  <c r="F103" i="60"/>
  <c r="F102" i="60"/>
  <c r="F93" i="60"/>
  <c r="F20" i="60"/>
  <c r="F87" i="60"/>
  <c r="F86" i="60"/>
  <c r="F78" i="60"/>
  <c r="F74" i="60"/>
  <c r="F72" i="60"/>
  <c r="F71" i="60"/>
  <c r="F63" i="60"/>
  <c r="F58" i="60"/>
  <c r="F64" i="60"/>
  <c r="F16" i="60"/>
  <c r="F17" i="60"/>
  <c r="F18" i="60"/>
  <c r="F19" i="60"/>
  <c r="F25" i="60"/>
  <c r="F30" i="60"/>
  <c r="F34" i="60"/>
  <c r="F38" i="60"/>
  <c r="F44" i="60"/>
  <c r="F48" i="60"/>
  <c r="F53" i="60"/>
  <c r="F7" i="60"/>
  <c r="F263" i="60" l="1"/>
  <c r="F799" i="61"/>
  <c r="F806" i="61" s="1"/>
  <c r="F1393" i="63"/>
  <c r="F6" i="71" s="1"/>
  <c r="F529" i="61"/>
  <c r="F804" i="61" s="1"/>
  <c r="F290" i="61"/>
  <c r="F399" i="61" s="1"/>
  <c r="F107" i="61"/>
  <c r="F395" i="61" s="1"/>
  <c r="F131" i="61"/>
  <c r="F396" i="61" s="1"/>
  <c r="F201" i="61"/>
  <c r="F398" i="61" s="1"/>
  <c r="F58" i="61"/>
  <c r="F392" i="61" s="1"/>
  <c r="F25" i="61"/>
  <c r="F391" i="61" s="1"/>
  <c r="F388" i="61"/>
  <c r="F403" i="61" s="1"/>
  <c r="F308" i="61"/>
  <c r="F401" i="61" s="1"/>
  <c r="F78" i="61"/>
  <c r="F394" i="61" s="1"/>
  <c r="F142" i="61"/>
  <c r="F397" i="61" s="1"/>
  <c r="F89" i="60"/>
  <c r="F266" i="60" s="1"/>
  <c r="F204" i="60"/>
  <c r="F268" i="60" s="1"/>
  <c r="F136" i="60"/>
  <c r="F267" i="60" s="1"/>
  <c r="B82" i="68"/>
  <c r="A82" i="68"/>
  <c r="B81" i="68"/>
  <c r="A81" i="68"/>
  <c r="A38" i="68"/>
  <c r="A37" i="68"/>
  <c r="A36" i="68"/>
  <c r="B73" i="67"/>
  <c r="B71" i="67"/>
  <c r="A71" i="67"/>
  <c r="B70" i="67"/>
  <c r="B69" i="67"/>
  <c r="A69" i="67"/>
  <c r="B68" i="67"/>
  <c r="A68" i="67"/>
  <c r="B180" i="66"/>
  <c r="A180" i="66"/>
  <c r="B179" i="66"/>
  <c r="A179" i="66"/>
  <c r="B178" i="66"/>
  <c r="A178" i="66"/>
  <c r="B141" i="66"/>
  <c r="A141" i="66"/>
  <c r="B140" i="66"/>
  <c r="B399" i="65"/>
  <c r="A399" i="65"/>
  <c r="B395" i="65"/>
  <c r="B393" i="65"/>
  <c r="A393" i="65"/>
  <c r="A392" i="65"/>
  <c r="B368" i="65"/>
  <c r="B366" i="65"/>
  <c r="B365" i="65"/>
  <c r="A365" i="65"/>
  <c r="A364" i="65"/>
  <c r="B237" i="65"/>
  <c r="B235" i="65"/>
  <c r="A235" i="65"/>
  <c r="B234" i="65"/>
  <c r="A234" i="65"/>
  <c r="B233" i="65"/>
  <c r="A233" i="65"/>
  <c r="B232" i="65"/>
  <c r="A232" i="65"/>
  <c r="A231" i="65"/>
  <c r="B463" i="64"/>
  <c r="B461" i="64"/>
  <c r="A461" i="64"/>
  <c r="B460" i="64"/>
  <c r="A460" i="64"/>
  <c r="B459" i="64"/>
  <c r="A459" i="64"/>
  <c r="B454" i="64"/>
  <c r="B452" i="64"/>
  <c r="A452" i="64"/>
  <c r="B451" i="64"/>
  <c r="A451" i="64"/>
  <c r="B1393" i="63"/>
  <c r="B1391" i="63"/>
  <c r="B1390" i="63"/>
  <c r="B1389" i="63"/>
  <c r="B1388" i="63"/>
  <c r="B1387" i="63"/>
  <c r="B1384" i="63"/>
  <c r="A1384" i="63"/>
  <c r="B1383" i="63"/>
  <c r="A1383" i="63"/>
  <c r="B115" i="62"/>
  <c r="A115" i="62"/>
  <c r="B806" i="61"/>
  <c r="A806" i="61"/>
  <c r="B805" i="61"/>
  <c r="A805" i="61"/>
  <c r="B804" i="61"/>
  <c r="A804" i="61"/>
  <c r="B803" i="61"/>
  <c r="A803" i="61"/>
  <c r="B799" i="61"/>
  <c r="B798" i="61"/>
  <c r="A798" i="61"/>
  <c r="B797" i="61"/>
  <c r="A797" i="61"/>
  <c r="B633" i="61"/>
  <c r="A633" i="61"/>
  <c r="B632" i="61"/>
  <c r="A632" i="61"/>
  <c r="B631" i="61"/>
  <c r="A631" i="61"/>
  <c r="B630" i="61"/>
  <c r="A630" i="61"/>
  <c r="B629" i="61"/>
  <c r="A629" i="61"/>
  <c r="B527" i="61"/>
  <c r="B526" i="61"/>
  <c r="A526" i="61"/>
  <c r="B525" i="61"/>
  <c r="A525" i="61"/>
  <c r="B524" i="61"/>
  <c r="A524" i="61"/>
  <c r="B523" i="61"/>
  <c r="A523" i="61"/>
  <c r="B522" i="61"/>
  <c r="A522" i="61"/>
  <c r="B521" i="61"/>
  <c r="A521" i="61"/>
  <c r="B403" i="61"/>
  <c r="A403" i="61"/>
  <c r="B402" i="61"/>
  <c r="A402" i="61"/>
  <c r="B401" i="61"/>
  <c r="A401" i="61"/>
  <c r="B400" i="61"/>
  <c r="A400" i="61"/>
  <c r="B399" i="61"/>
  <c r="A399" i="61"/>
  <c r="B398" i="61"/>
  <c r="A398" i="61"/>
  <c r="B397" i="61"/>
  <c r="A397" i="61"/>
  <c r="B396" i="61"/>
  <c r="A396" i="61"/>
  <c r="B395" i="61"/>
  <c r="A395" i="61"/>
  <c r="B394" i="61"/>
  <c r="A394" i="61"/>
  <c r="B393" i="61"/>
  <c r="A393" i="61"/>
  <c r="B392" i="61"/>
  <c r="A392" i="61"/>
  <c r="B391" i="61"/>
  <c r="A391" i="61"/>
  <c r="B269" i="60"/>
  <c r="A269" i="60"/>
  <c r="B268" i="60"/>
  <c r="A268" i="60"/>
  <c r="B267" i="60"/>
  <c r="A267" i="60"/>
  <c r="B266" i="60"/>
  <c r="A266" i="60"/>
  <c r="F404" i="61" l="1"/>
  <c r="F803" i="61" s="1"/>
  <c r="F808" i="61" s="1"/>
  <c r="F4" i="71" s="1"/>
  <c r="F269" i="60"/>
  <c r="F271" i="60" s="1"/>
  <c r="F3" i="71" s="1"/>
  <c r="F15" i="71" l="1"/>
</calcChain>
</file>

<file path=xl/sharedStrings.xml><?xml version="1.0" encoding="utf-8"?>
<sst xmlns="http://schemas.openxmlformats.org/spreadsheetml/2006/main" count="5945" uniqueCount="2478">
  <si>
    <t>35.</t>
  </si>
  <si>
    <t>Sondažno bušenje.</t>
  </si>
  <si>
    <t>Obračun prema m' bušenja.</t>
  </si>
  <si>
    <t>36.</t>
  </si>
  <si>
    <t>Laboratorijsko ispitivanje mehaničkih svojstava tla/stijene.</t>
  </si>
  <si>
    <t xml:space="preserve">Laboratorijsko ispitivanje: 
a) jednoaksijalne čvrstoće stjenskih uzoraka metodom sa slobodnom bočnom deformacijom (2 kom po bušotini, u siparišnoj i vapnenačkoj breči)
b) određivanje granulometrijskog sastava poremećenih uzoraka u siparu
c) određivanje zapreminske težine materijala
d) određivanje granica plastičnosti glinene komponenete u siparu
</t>
  </si>
  <si>
    <t>37.</t>
  </si>
  <si>
    <t>Geotehnički elaborat</t>
  </si>
  <si>
    <t>Izrada geotehničkog elaborata koji će sadržavati sintezu svih istražnih radova uključujući detaljno geološko kartiranje terena. Stavka uključuje obradu i interpretaciju  te grafičku i numeričku prezentaciju rezultata mjerenja u pogodnom formatu za daljnju primjenu.</t>
  </si>
  <si>
    <t xml:space="preserve">Dodatni istražni radovi za fazu Izvedbenog projekta koji se provode kroz pripremne građevinske radove. Sondažno bušenje (dijelom kroz sipar, a dijelom kroz siparišnu i vapnenačku breču) metodom kontinuiranog jezgrovanja s ulaskom u vapnenačku breču (osim u zoni TIPa 4). Predviđeno je izvođenje 6 istražnih bušotina (6x12m).  
U stavku je uračunato i izvođenje SPP pokusa (sipar), odnosno uzimanje neporemećenih uzoraka (stijenska masa) u intervalina ne duljim od 2 m. Stavka uključuje pripremne radove, transport bušaće garniture i ljudi do lokacije, lokalne transporte, bušenje, klasificiranje tla prema USCS klasifikaciji, uzimanje uzoraka, fotografiranje jezgre i dostavu u geomehanički laboratorij. </t>
  </si>
  <si>
    <t>Toplinska izolacija bakrenih cijevi odvoda kondenzata</t>
  </si>
  <si>
    <t>Toplinska izolacija kao Armaflex XG-06X18 ili jednakovrijedan ________</t>
  </si>
  <si>
    <t>Toplinska izolacija kao Armaflex XG-06X22 ili jednakovrijedan ________</t>
  </si>
  <si>
    <t>Obračun po m ugrađene izolacije.</t>
  </si>
  <si>
    <t>Rashladni medij za nadopunu sistema R410A</t>
  </si>
  <si>
    <t>Obračun po kg.</t>
  </si>
  <si>
    <t>Stavka obuhvaća nabavu, dopremu i punjenje sustava rashladnim medijem.</t>
  </si>
  <si>
    <t>Instalacija VRV sustava - grijanje i hlađenje UKUPNO:</t>
  </si>
  <si>
    <t>Sifon sa nepovratnom kuglicom</t>
  </si>
  <si>
    <t>Obračun po komadu ugrađenog sifona.</t>
  </si>
  <si>
    <t>Stavka obuhvaća nabavu, dopremu i ugradnju sifona s nepovratnom kuglicom za sifoniranje odvodnje kondenzata prilikom spajanja na sifon sanitarija.</t>
  </si>
  <si>
    <t>Ovjesne šine duljine 0,5 m</t>
  </si>
  <si>
    <t>Dobava i montaža ovjesnih šina duljine 0,5m, za pričvršćenje freonske instalacije i odvoda kondenzata prilikom vođenja u spuštenom stropu, u kompletu sa sidrenim vijcima, maticom, podloškom, obujmicama, regulatorom visine, zvučnim izolacijskim elementom.</t>
  </si>
  <si>
    <t>OBJEKTI VISOKOGRADNJE UKUPNO:</t>
  </si>
  <si>
    <t>2.4.1.</t>
  </si>
  <si>
    <t>2.4.2.</t>
  </si>
  <si>
    <t>4.1.1.</t>
  </si>
  <si>
    <t>4.1.2.</t>
  </si>
  <si>
    <t>4.5.1.</t>
  </si>
  <si>
    <t>4.5.2.</t>
  </si>
  <si>
    <t>STROJARSKE INSTALACIJE UKUPNO:</t>
  </si>
  <si>
    <t>7.2.1.</t>
  </si>
  <si>
    <t>Protupožarni aparati</t>
  </si>
  <si>
    <t>Stavka obuhvaća dobavu i montaža protupožarnih aparata u tipskom ormariću. Ormarić je uključen u cijenu.</t>
  </si>
  <si>
    <t>Obračun po komadu montiranog aparata.</t>
  </si>
  <si>
    <t>Vodoopskrba i sanitarna odvodnja - Glavna zgrada</t>
  </si>
  <si>
    <t>Izvođač je dužan pridržavati se svih važećih zakona i propisa iz područja gradnje, hrvatskih normi, "Općih tehničkih uvjeta za radove na cestama" (Zagreb, IGH, izdanje 2001. god.). Svi radovi moraju se izvesti solidno i stručno prema važećim propisima i pravilima dobrog zanata.</t>
  </si>
  <si>
    <t>U stavkama, gdje se radi definiranja tehničkih svojstava i minimalnih tehničkih karakteristika navodi tip ili proizvođač predmeta nabave nudi se predmet nabave kao navedeni ili jednakovrijedan. U stavkama gdje se navodi određeni proizvod s dodatkom "ili jednakovrijedan", ponuditelj mora na za to predviđenim praznim mjestima troškovnika, prema odgovarajućim stavkama, navesti podatke o proizvodu i tipu odgovarajućeg proizvoda koji nudi te priložiti dokaze iz kojih će se vidjeti karakteristike jednakovrijednih materijala ili proizvoda koje ponuditelj nudi za stavke troškovnika gdje je ta mogućnost predviđena. Proizvodi koji su u dokumentaciji za nadmetanje navedeni kao primjeri smatraju se ponuđenima ako ponuditelj ne navede nikakve druge proizvode na za to predviđenom mjestu troškovnika predmeta nabave.</t>
  </si>
  <si>
    <t>Od trenutka preuzimanja gradilišta pa do primopredaje objekta izvođač je odgovoran za stvari i osobe koje se nalaze unutar gradilišta. U građevinski dnevnik se unose svi bitni podaci i događaji tijekom građenja (npr. meteorološke prilike, temperatura zraka i sl.), upisuju primjedbe projektanata, nalozi nadzornog inženjera i inspekcije. Tako registrirani zahtjevi obvezni su za Izvođača radova, s tim da je za svaku nepredviđenu višu radnju, kojom bi se povećalo ukupne troškove predviđene za izgradnju po ovom troškovniku, prethodno potrebna suglasnost investitora.</t>
  </si>
  <si>
    <t>Količine radova, koje nakon izvršenja čitavog posla nije moguće mjeriti neposrednom izmjerom treba po izvršenju pojedinog takvog rada preuzeti i ovjeriti nadzorni inženjer. Nadzorni inženjer i predstavnik izvođača radova unosit će u građevnu knjigu količine pojedinih takvih radova, s potrebnim skicama i izmjerama, te će svojim potpisima jamčiti za njihovu točnost. Samo tako utvrđeni radovi mogu se uzeti u obzir kod izrade privremenog ili konačnog obračuna radova.</t>
  </si>
  <si>
    <t>Radovi se izvode prema projektu, a u svim slučajevima potrebne izmjene ili dopune projekta ili njegovih dijelova, odluku o tome donosit će sporazumno projektant, nadzorni inženjer, investitor i predstavnik izvođača radova, a tu svoju odluku unositi će u građevni dnevnik. Sve izmjene ili dopune projekta, ili njegovih dijelova, za koje se po građevnom dnevniku ne može dokazati da su uslijedile po opisanom postupku, neće se obračunavati ni po privremenom ni po konačnom obračunu.</t>
  </si>
  <si>
    <t>U ovom troškovniku izložene cijene odnose se na jediničnu mjeru izvršenog rada. Prema tome, jedinične cijene obuhvaćaju sav rad, opremu, materijal, prijevoze, režiju gradilišta i uprave poduzeća, sva davanja te zaradu poduzeća. Sav montažni i sitni materijal je uključen i ne obračunava se zasebnim stavkama. Uključeni su sve vrste radova na izradi i montaži zaštitnih mjera i provizorija, sve vrste radova na montaži opreme, ispitivanja i parametriranja; po završetku svake faze i konačna ispitivanja po završetku svih radova, funkcionalne probe, podešenje i puštanje u probni rad, praćenje pogona i otklanjanje eventualnih nedostataka u jamstvenom roku, dodatni troškovi radne snage (dnevnice, prekovremeni i noćni rad) zbog izvođenja dijela radova u doba isključenog pogona, te svi ostali neimenovani pomoćni radovi i materijal, koji su potrebni za kompletno dovršenje radova po ovom troškovniku.</t>
  </si>
  <si>
    <t>Obračun po komadu izvedenog stupa.</t>
  </si>
  <si>
    <t>GRANIČNI PRIJELAZ UKUPNO:</t>
  </si>
  <si>
    <t>OBJEKTI VISOKOGRADNJE</t>
  </si>
  <si>
    <t>Qg = 4,0 kW</t>
  </si>
  <si>
    <t>Obveza izvođača je na propisan način zbrinuti višak materijala iz iskopa i otpad. Ta obveza također podrazumijeva pronalaženje lokacija odlagališta (gradske deponije ili slično), pribavljanje pripadajućih suglasnosti nadležnih komunalnih i drugih službi, nadzornog inženjera, glavnog projektanta i investitora, te sve ostale troškove za zbrinjavanje viška materijala i otpada, što je uključeno u jediničnu cijenu.</t>
  </si>
  <si>
    <t>0. Opći uvjeti</t>
  </si>
  <si>
    <t>Stavka obuhvaća nabavu, dopremu i ugradnju izoliranih frigo bakrenih cijevi za izvedbu freonske instalacije parne i tekuće faze,cijevi moraju biti sa unutarnje strane odmašćene,prije ugradnje propuhane, u stavku cijevi uključen je sav pribor za spajanje, cijev-cijev te uređaj-cijev.</t>
  </si>
  <si>
    <t>Frigo bakrene cijevi za freonsku instalaciju</t>
  </si>
  <si>
    <t>Stavka obuhvaća nabavu, dopremu i ugradnju bakrenih cijevi u šipci za odvod kondenzata. U cijeni sav potreban dodatni materijal potreban za kompletnu ugradnju i spajanje cijevi.</t>
  </si>
  <si>
    <t>Stavka obuhvaća nabavu, dopremu i ugradnju bakrenih cijevi u šipci za odvod kondenzata sa unutrašnjih rashladnih jedinica do spoja na sifone lavaboa u sanitarnim prostorijama odnosno oborinskim vertikalama. U cijeni sav potreban dodatni materijal potreban za kompletnu ugradnju i spajanje cijevi.</t>
  </si>
  <si>
    <t>Postolje za smještaj vanjskog uređaja na krov objekta</t>
  </si>
  <si>
    <t>Stavka obuhvaća dobavu i montažu profilnog željeza za postavu i učvršćenje vanjskog uređaja na krov objekta sa antivibracijskom podlogom, komplet sa vijcima i materijalom za učvršćenje, sve  antikorozivno zaštićeno.</t>
  </si>
  <si>
    <t>Učvršćenje freonske instalacije u stropnu ploču</t>
  </si>
  <si>
    <t>Obračun po m izvedenog učvršćenja.</t>
  </si>
  <si>
    <t xml:space="preserve">Dobava i ugradnja beskonačnih vijaka, matica i profiliranih traka za učvršćenje freonske instalacije i odvoda kondenzata za stropnu ploču. </t>
  </si>
  <si>
    <t>Obračun po m izvedene kanalice.</t>
  </si>
  <si>
    <t>Kanalica od pocinčanog lima 15x10 cm</t>
  </si>
  <si>
    <t>Stavka obuhvaća dobavu i postavljanje kanalica od pocinčanog lima za zaštitu freonskih cijevi prlikom horizontalnog vođenja po krovu objekta, u kompletu sa svim potrebnim montažnim priborom.</t>
  </si>
  <si>
    <t>Stavka obuhvaća puštanje u pogon kompletnog sustava sa razvodom. Stavkom je obuhvaćeno  ispuhivanje cijevnog razvoda, tlačna proba sa N2 na 25 bara, nadopunjavanje sistema, vakumiranje razvoda, provjera nepropusnosti freonske instalacije sustava, vakumiranje i dopunjavanje rashladnog sredstva od strane ovlaštenog servisa uz izdavanje potrebnih uputa za korištenje, atesta i garancija.</t>
  </si>
  <si>
    <t>Instalacija hlađenja - tehnička soba UKUPNO:</t>
  </si>
  <si>
    <t>Dobava i montaža ventilatora za zidnu/stropnu montažu za odsis zraka iz sanitarija, sa stupnjem zaštite IP-X5, vremenskim timerom, termičkom zaštitom od pregrijavanja i zaklopkom za spriječavanje ulaska povratnog zraka. Ventilator je smješten u kučištu od kvalitetnog sintetičkog materijala i slijedećih je karakteristika:</t>
  </si>
  <si>
    <t>Obračun po komadu ugrađenog ventilatora.</t>
  </si>
  <si>
    <t xml:space="preserve"> - max. protok zraka:         70 m3/h</t>
  </si>
  <si>
    <t xml:space="preserve"> - visina dobave:                 15 Pa    </t>
  </si>
  <si>
    <t xml:space="preserve"> - snaga:                               9 W</t>
  </si>
  <si>
    <t>Ventilator za zidnu/stropnu montažu za odsis zraka</t>
  </si>
  <si>
    <t xml:space="preserve"> - protok zraka:                    100 m3/h</t>
  </si>
  <si>
    <t xml:space="preserve"> - visina dobave:                 80 Pa    </t>
  </si>
  <si>
    <t xml:space="preserve"> - snaga:                            54 W</t>
  </si>
  <si>
    <t>Dobava i montaža kanalskog odsisnog ventilatora za odsis zraka iz sanitarija. Ventilator ima rotor sa unazad zakrivljenim lopaticama i termičkom zaštitom od pregrijavanja, smješten je u kućištu od pocinčanog lima u kompletu sa ovjesnim priborom i dodatnom opremom, slijedećih karakteristika:</t>
  </si>
  <si>
    <t>U kompletu je uključena i slijedeća dodatna oprema:</t>
  </si>
  <si>
    <t>- frekventni regulator brzine vrtnje ventilatora</t>
  </si>
  <si>
    <t xml:space="preserve"> - visina dobave:                 100 Pa    </t>
  </si>
  <si>
    <t>- brze spojnice</t>
  </si>
  <si>
    <t>- nepovratna klapna</t>
  </si>
  <si>
    <t>Obračun po kompletu ugrađenog ventilatora.</t>
  </si>
  <si>
    <t>Zračni odsisni ventili</t>
  </si>
  <si>
    <t>Stavka obuhvaća dobavu i ugradnju zračnih osisnih ventila za odsis zraka iz prostorija.</t>
  </si>
  <si>
    <t>Izolirana fleksibilna prigušna cijev</t>
  </si>
  <si>
    <t>Spiro cijevi od pocinčanog lima</t>
  </si>
  <si>
    <t>Stavka obuhvaća dobavu i ugradnju spiro cijevi od pocinčanog lima za odsis zraka, u kompletu sa ovjesnim, spojnim i brtvenim materijalom.</t>
  </si>
  <si>
    <r>
      <t>Spiro koljeno 45</t>
    </r>
    <r>
      <rPr>
        <vertAlign val="superscript"/>
        <sz val="10"/>
        <rFont val="Arial"/>
        <family val="2"/>
        <charset val="238"/>
      </rPr>
      <t>0</t>
    </r>
    <r>
      <rPr>
        <sz val="10"/>
        <rFont val="Arial"/>
        <family val="2"/>
        <charset val="238"/>
      </rPr>
      <t xml:space="preserve"> od pocinčanog lima</t>
    </r>
  </si>
  <si>
    <r>
      <t>Spiro koljeno 90</t>
    </r>
    <r>
      <rPr>
        <vertAlign val="superscript"/>
        <sz val="10"/>
        <rFont val="Arial"/>
        <family val="2"/>
        <charset val="238"/>
      </rPr>
      <t>0</t>
    </r>
    <r>
      <rPr>
        <sz val="10"/>
        <rFont val="Arial"/>
        <family val="2"/>
        <charset val="238"/>
      </rPr>
      <t xml:space="preserve"> od pocinčanog lima</t>
    </r>
  </si>
  <si>
    <t>Obračun po kom ugrađenog koljena.</t>
  </si>
  <si>
    <t>Stavka obuhvaća dobavu i ugradnju spiro koljena od pocinčanog lima, u kompletu sa spojnim i brtvenim materijalom.</t>
  </si>
  <si>
    <t>Prestrujne rešetke</t>
  </si>
  <si>
    <t>425x125 mm</t>
  </si>
  <si>
    <t>Stavka obuhvaća dobavu i ugradnju prestrujnih rešetki za ugradnju pri dnu vrata.</t>
  </si>
  <si>
    <t>Obračun po kom ugrađene rešetke.</t>
  </si>
  <si>
    <t>Zaštitne mrežice</t>
  </si>
  <si>
    <t>Obračun po kom postavljene mrežice.</t>
  </si>
  <si>
    <t>Obračun po komadu ugrađenog elementa.</t>
  </si>
  <si>
    <t>Obračun po m postavljene ograde / komadu ugrađenih vrata.</t>
  </si>
  <si>
    <t>Ograde UKUPNO:</t>
  </si>
  <si>
    <t>Zaštitna žičana ograda</t>
  </si>
  <si>
    <t>(OTU VI st. 9-04.3)</t>
  </si>
  <si>
    <t>3.1.1.</t>
  </si>
  <si>
    <t>3.2.1.</t>
  </si>
  <si>
    <t>3.2.2.</t>
  </si>
  <si>
    <t>ELEKTROINSTALACIJE</t>
  </si>
  <si>
    <t>5.1.1.</t>
  </si>
  <si>
    <t>PEHD cijevi DN 40 mm</t>
  </si>
  <si>
    <t>PEHD cijevi DN 50 mm</t>
  </si>
  <si>
    <t>PEHD cijevi DN 75 mm</t>
  </si>
  <si>
    <t>PEHD cijevi DN 110 mm</t>
  </si>
  <si>
    <r>
      <t>Kabel PP00-Y 5x16mm</t>
    </r>
    <r>
      <rPr>
        <vertAlign val="superscript"/>
        <sz val="10"/>
        <rFont val="Arial"/>
        <family val="2"/>
        <charset val="238"/>
      </rPr>
      <t>2</t>
    </r>
    <r>
      <rPr>
        <sz val="10"/>
        <rFont val="Arial"/>
        <family val="2"/>
        <charset val="238"/>
      </rPr>
      <t/>
    </r>
  </si>
  <si>
    <r>
      <t>Kabel PP00-Y 5x6mm</t>
    </r>
    <r>
      <rPr>
        <vertAlign val="superscript"/>
        <sz val="10"/>
        <rFont val="Arial"/>
        <family val="2"/>
        <charset val="238"/>
      </rPr>
      <t>2</t>
    </r>
    <r>
      <rPr>
        <sz val="10"/>
        <rFont val="Arial"/>
        <family val="2"/>
        <charset val="238"/>
      </rPr>
      <t/>
    </r>
  </si>
  <si>
    <r>
      <t>Kabel PP00-Y 5x4mm</t>
    </r>
    <r>
      <rPr>
        <vertAlign val="superscript"/>
        <sz val="10"/>
        <rFont val="Arial"/>
        <family val="2"/>
        <charset val="238"/>
      </rPr>
      <t>2</t>
    </r>
    <r>
      <rPr>
        <sz val="10"/>
        <rFont val="Arial"/>
        <family val="2"/>
        <charset val="238"/>
      </rPr>
      <t/>
    </r>
  </si>
  <si>
    <r>
      <t>Kabel PP00-Y 3x4mm</t>
    </r>
    <r>
      <rPr>
        <vertAlign val="superscript"/>
        <sz val="10"/>
        <rFont val="Arial"/>
        <family val="2"/>
        <charset val="238"/>
      </rPr>
      <t>2</t>
    </r>
    <r>
      <rPr>
        <sz val="10"/>
        <rFont val="Arial"/>
        <family val="2"/>
        <charset val="238"/>
      </rPr>
      <t/>
    </r>
  </si>
  <si>
    <t>Zdenac dimenzija 80x80x100 cm</t>
  </si>
  <si>
    <t>Vanjski razvod</t>
  </si>
  <si>
    <t>Obuhvaća nabavu, dopremu i ugradnju u pripremljeni rov trake za uzemljenje sa svim potrebnim mjerenjima i ispitivanjima.</t>
  </si>
  <si>
    <t>Vanjski razvod UKUPNO:</t>
  </si>
  <si>
    <r>
      <t>Kabel PP00-Y 5x2,5mm</t>
    </r>
    <r>
      <rPr>
        <vertAlign val="superscript"/>
        <sz val="10"/>
        <rFont val="Arial"/>
        <family val="2"/>
        <charset val="238"/>
      </rPr>
      <t>2</t>
    </r>
    <r>
      <rPr>
        <sz val="10"/>
        <rFont val="Arial"/>
        <family val="2"/>
        <charset val="238"/>
      </rPr>
      <t/>
    </r>
  </si>
  <si>
    <r>
      <t>Kabel PP00-Y 3x2,5mm</t>
    </r>
    <r>
      <rPr>
        <vertAlign val="superscript"/>
        <sz val="10"/>
        <rFont val="Arial"/>
        <family val="2"/>
        <charset val="238"/>
      </rPr>
      <t>2</t>
    </r>
    <r>
      <rPr>
        <sz val="10"/>
        <rFont val="Arial"/>
        <family val="2"/>
        <charset val="238"/>
      </rPr>
      <t/>
    </r>
  </si>
  <si>
    <t>Obuhvaća nabavu, dopremu, polaganje kabela u pripremljeni rov te provlačenje kroz cijevi (ukupna duljina). Stavkom je obuhvaćen sav potreban pribor za spajanje kabela (stopice, tuljci, kabelski završetci, cijevi za izolaciju...) te sva potrebna mjerenja i ispitivanja do potpune funkcionalnosti.</t>
  </si>
  <si>
    <t>Obuhvaća nabavu, dopremu, polaganje kabela u kanale te provlačenje kroz cijevi. Stavkom je obuhvaćen sav potreban pribor za spajanje kabela (stopice, tuljci, kabelski završetci, cijevi za izolaciju...) te sva potrebna mjerenja i ispitivanja do potpune funkcionalnosti.</t>
  </si>
  <si>
    <r>
      <t>Dobava, isporuka i ugradnja razvodnih kutija sa uvodnicima i rednim stezaljka 4mm</t>
    </r>
    <r>
      <rPr>
        <vertAlign val="superscript"/>
        <sz val="10"/>
        <rFont val="Arial"/>
        <family val="2"/>
        <charset val="238"/>
      </rPr>
      <t>2</t>
    </r>
    <r>
      <rPr>
        <sz val="10"/>
        <rFont val="Arial"/>
        <family val="2"/>
        <charset val="238"/>
      </rPr>
      <t>.</t>
    </r>
  </si>
  <si>
    <t>Dobava i polaganje tvrde plasticne cijevi po konstrukciji nadstrešnice ukljucivo kutije, celicne obujmice te ostali potreban ovjesni pribor i materijal.</t>
  </si>
  <si>
    <t>Obračun po komadu ugrađenih svjetiljki.</t>
  </si>
  <si>
    <t>Rasvjetna tijela</t>
  </si>
  <si>
    <t>- kombinirani prekidač LS-FI 10 A,B/0,3 A; 2-polni</t>
  </si>
  <si>
    <t>- kombinirani prekidač LS-FI 16 A,C/0,03 A; 2-polni</t>
  </si>
  <si>
    <t>2.7.</t>
  </si>
  <si>
    <t>2.8.</t>
  </si>
  <si>
    <t>2.9.</t>
  </si>
  <si>
    <t>2.10.</t>
  </si>
  <si>
    <t>2.11.</t>
  </si>
  <si>
    <t>2.12.</t>
  </si>
  <si>
    <t>2.13.</t>
  </si>
  <si>
    <t>2.14.</t>
  </si>
  <si>
    <t>2.15.</t>
  </si>
  <si>
    <t>2.16.</t>
  </si>
  <si>
    <t>2.17.</t>
  </si>
  <si>
    <t>Ormarić s priključnicama</t>
  </si>
  <si>
    <t>Stavka 2. ukupno (komplet)</t>
  </si>
  <si>
    <t>- priključnica nadgradne izvedbe 16 A, 400 V, N+PE</t>
  </si>
  <si>
    <t>- priključnica nadgradne izvedbe 16 A, 230 V, N+PE</t>
  </si>
  <si>
    <t>Stavka 3. ukupno (komplet)</t>
  </si>
  <si>
    <t>Polica PK 50 sa poklopcem</t>
  </si>
  <si>
    <t>Izrada, doprema i montaža razvodnog ormara nadstrešnice montiran na konstrukciju, zaštite IP54 s vratima i bravicom. Stavkom je obuhvaćena montažna i spojna oprema, spojni vodovi te izrada jednopolne sheme izvedenog stanja i izdavanje ispitnog lista. Uključena nabava i ugradnja sljedeće opreme:</t>
  </si>
  <si>
    <t>Čepičasta guma</t>
  </si>
  <si>
    <t>Glavna nadstrešnica</t>
  </si>
  <si>
    <t>Betonski i armiranobetonski radovi</t>
  </si>
  <si>
    <t>Betonski i armiranobetonski radovi UKUPNO:</t>
  </si>
  <si>
    <t>Čelična konstrukcija</t>
  </si>
  <si>
    <t>Obračun po kg izvedene čelične konstrukcije.</t>
  </si>
  <si>
    <t xml:space="preserve">Podložni sloj i obloga od betona C12/15                      </t>
  </si>
  <si>
    <t>Okov u inox brušenoj izvedbi je sljedeći:
Kvake u paru i obična brava s ključevima, s rozetama, podni ili zidni odbojnik. Jedino se kod sanitarnih prostora ugrađuje brava i kvaka sa ključem pričvršćenim uz štitnik
(standardizirano za kupaonice ). Pri tome treba voditi računa da se odabere kvaka iz istog dizajnerskog paketa, kako za sobe tako i za sanitarije.
U jediničnu cijenu uključena je završna obrada, sav okov, ugradnja vrata i završna obrada pokrovnih letvica dovratnika.</t>
  </si>
  <si>
    <t>Obuhvaća utovar, prijevoz, nasipanje, razastiranje i zbijanje materijala.</t>
  </si>
  <si>
    <t>Obuhvaća nabavu, prijevoz, nasipanje, razastiranje i zbijanje materijala.</t>
  </si>
  <si>
    <t>18.</t>
  </si>
  <si>
    <t>19.</t>
  </si>
  <si>
    <t>20.</t>
  </si>
  <si>
    <t>Obračun po m ugrađenog kabela.</t>
  </si>
  <si>
    <t>Obračun po kom ugrađene spojnice.</t>
  </si>
  <si>
    <t>Kabel</t>
  </si>
  <si>
    <t>kpl</t>
  </si>
  <si>
    <t>Kabelska spojnica</t>
  </si>
  <si>
    <t>Obračun po m ugrađene cijevi.</t>
  </si>
  <si>
    <t>Obračun po kom.</t>
  </si>
  <si>
    <t>10.3.</t>
  </si>
  <si>
    <t>Obračun po komadu.</t>
  </si>
  <si>
    <t>9.4.</t>
  </si>
  <si>
    <t>9.5.</t>
  </si>
  <si>
    <t>Podrazumijeva rušenje svih sastavnih elemenata prometnice (kolnika, rubnjaka, znakova...), čišćenje gradilišta te prijevoz i odvojeno zbrinjavanje otpadnog i upotrebljivog materijala na odlagalište.</t>
  </si>
  <si>
    <t>Obračun po m³ podložnog sloja.</t>
  </si>
  <si>
    <t>Obračun po komadu ugrađenih vrata.</t>
  </si>
  <si>
    <t>KRAJOBRAZNO UREĐENJE</t>
  </si>
  <si>
    <t>Vrtna oprema</t>
  </si>
  <si>
    <t>Košare za smeće</t>
  </si>
  <si>
    <t>Stavka obuhvaća nabavu, dopremu i ugradnju koševa za smeće veličine 110 l. Koševi za smeće su željezni perforirani na betonskoj podlozi.</t>
  </si>
  <si>
    <t>Obračun po komadu ugrađenog koša.</t>
  </si>
  <si>
    <t>Vrtna oprema  UKUPNO:</t>
  </si>
  <si>
    <t>7.4.</t>
  </si>
  <si>
    <t>Biljni materijal i radovi</t>
  </si>
  <si>
    <t>Biljni materijal i radovi UKUPNO:</t>
  </si>
  <si>
    <t>Fitosanitetska njega</t>
  </si>
  <si>
    <t>Njega dvije godine</t>
  </si>
  <si>
    <t>Njegovanje cjelokupne površine kroz dvije godine dana po završetku građenja, tj. od trenutka tehničkog prijema /ili primopredaje/ na temelju građevinske knjige i građevinskog dnevnika, te pismeno odobrenih promjena. Njega uključuje sve radove i materijale u skladu s pravilima struke - zamjenu posušenog biljnog materijala, dosijavanje travnjaka koji nije izniknuo, kontrolu pojave i suzbijanje bolesti i štetnika, te kontrolu vezova i obnovu po potrebi, obnavljanje malča. Ovaj rad je uključen u cijenu i ne obračunava se posebnom stavkom.</t>
  </si>
  <si>
    <t>O njegovanju površina, izvođač je i dalje dužan voditi građevinsku knjigu i dnevnik, te provoditi naloge upisane u Građevinski dnevnik od strane Nadzora.</t>
  </si>
  <si>
    <t>Zalijevanje bilja</t>
  </si>
  <si>
    <t xml:space="preserve">Zalijevanje bilja cisternom u razdoblju od 01.06 do 1.10. Minimalno jednom tjedno (zavisno o klimatskim uvjetima) prema pravilima struke ili nalogu Nadzora. </t>
  </si>
  <si>
    <r>
      <t>Obračun po m</t>
    </r>
    <r>
      <rPr>
        <vertAlign val="superscript"/>
        <sz val="10"/>
        <rFont val="Arial"/>
        <family val="2"/>
        <charset val="238"/>
      </rPr>
      <t>3</t>
    </r>
    <r>
      <rPr>
        <sz val="10"/>
        <rFont val="Arial"/>
        <family val="2"/>
        <charset val="238"/>
      </rPr>
      <t xml:space="preserve"> utrošene vode.</t>
    </r>
  </si>
  <si>
    <t>Okopavanje i pljevljenje</t>
  </si>
  <si>
    <t>Okopavanje grmlja, pljevljenje i obnavljanje malča cijelih površina gredica pod grmljem 4x godišnje prve dvije godine. Uključuje skupljanje i odvoz pljeve.</t>
  </si>
  <si>
    <t>Prihrana</t>
  </si>
  <si>
    <t>Obračun po okopanoj, opljevljenoj i malčiranoj sadnici</t>
  </si>
  <si>
    <t>Obračun po kg utrošene prihrane.</t>
  </si>
  <si>
    <t>Prihrana biljnog materijala gnojivom produženog djelovanja  (Osmocot exact ili jedankovrijedan ______________) prema pravilima struke i uputama proizvođača u zavisnosti od veličine i vrste biljnog materijala.</t>
  </si>
  <si>
    <t>Fitosanitetska njega UKUPNO:</t>
  </si>
  <si>
    <t>VODOOPSKRBA I SANITARNA ODVODNJA</t>
  </si>
  <si>
    <t xml:space="preserve">Podložni sloj i obloga cijevi                  </t>
  </si>
  <si>
    <t>Iskop rova</t>
  </si>
  <si>
    <t>Obračun po m³ ugrađenog pijeska.</t>
  </si>
  <si>
    <t>VODOOPSKRBA I ODVODNJA</t>
  </si>
  <si>
    <t>Podrazumijeva nabavu, sav rad i dopremu cijevi, te svog dodatnog materijala i pribora, istovar, privremeno odlaganje, skladištenje, polaganje cijevi, spuštanje u rov, ugradnju, spajanje elektrootpornim zavarivanjem elektrospojnicama.</t>
  </si>
  <si>
    <t>17.1.</t>
  </si>
  <si>
    <t>17.2.</t>
  </si>
  <si>
    <t>Monterski radovi</t>
  </si>
  <si>
    <t>Sanitarna oprema</t>
  </si>
  <si>
    <t>Obračun po komadu ugrađenog senzora.</t>
  </si>
  <si>
    <t>Dobava i montaža stropnog sezora sa svim potrebnim motažnim i spojnim materijalom.</t>
  </si>
  <si>
    <t>- dvostruka priključnica 230 V, N+PE, 16 A crvena</t>
  </si>
  <si>
    <t>Priključnice - u plastičnom kanalu</t>
  </si>
  <si>
    <t>Priključnice - podžbukne</t>
  </si>
  <si>
    <t>Obračun po kom ugrađene priključnice.</t>
  </si>
  <si>
    <t>Obračun po kom montiranog uređaja.</t>
  </si>
  <si>
    <t>Tipkalo za daljinski isklop napajanja</t>
  </si>
  <si>
    <t>Obračun po komadu ugrađenog tipkala.</t>
  </si>
  <si>
    <t>Dobava, montaža i spajanje tipkala sa tri uklopna kontakta, za daljinski isklop napajanja.</t>
  </si>
  <si>
    <t>Stavka 1. ukupno (komplet)</t>
  </si>
  <si>
    <t>Razvodni ormar izmjene napajanja</t>
  </si>
  <si>
    <t>1.10.</t>
  </si>
  <si>
    <t>1.11.</t>
  </si>
  <si>
    <t>1.12.</t>
  </si>
  <si>
    <t>1.13.</t>
  </si>
  <si>
    <t>1.14.</t>
  </si>
  <si>
    <t>1.15.</t>
  </si>
  <si>
    <t>1.16.</t>
  </si>
  <si>
    <t>1.17.</t>
  </si>
  <si>
    <t>1.18.</t>
  </si>
  <si>
    <t>1.19.</t>
  </si>
  <si>
    <t>1.20.</t>
  </si>
  <si>
    <t>1.21.</t>
  </si>
  <si>
    <t>Glavni razvodni ormar</t>
  </si>
  <si>
    <t>1.22.</t>
  </si>
  <si>
    <t>1.23.</t>
  </si>
  <si>
    <t>1.24.</t>
  </si>
  <si>
    <t>1.25.</t>
  </si>
  <si>
    <t>1.26.</t>
  </si>
  <si>
    <t>1.27.</t>
  </si>
  <si>
    <t>1.28.</t>
  </si>
  <si>
    <t>1.29.</t>
  </si>
  <si>
    <t>1.30.</t>
  </si>
  <si>
    <t>1.31.</t>
  </si>
  <si>
    <t>1.32.</t>
  </si>
  <si>
    <t>1.33.</t>
  </si>
  <si>
    <t>1.34.</t>
  </si>
  <si>
    <t>1.35.</t>
  </si>
  <si>
    <t>1.36.</t>
  </si>
  <si>
    <t>1.37.</t>
  </si>
  <si>
    <t>1.38.</t>
  </si>
  <si>
    <t>1.39.</t>
  </si>
  <si>
    <t>1.40.</t>
  </si>
  <si>
    <t>1.41.</t>
  </si>
  <si>
    <t>1.42.</t>
  </si>
  <si>
    <t>1.43.</t>
  </si>
  <si>
    <t>3.10.</t>
  </si>
  <si>
    <t>3.11.</t>
  </si>
  <si>
    <t>3.12.</t>
  </si>
  <si>
    <t>3.13.</t>
  </si>
  <si>
    <t>3.14.</t>
  </si>
  <si>
    <t>3.15.</t>
  </si>
  <si>
    <t>3.16.</t>
  </si>
  <si>
    <t>kpl.</t>
  </si>
  <si>
    <t>11.3.</t>
  </si>
  <si>
    <t>11.4.</t>
  </si>
  <si>
    <t>11.5.</t>
  </si>
  <si>
    <t>11.6.</t>
  </si>
  <si>
    <t>11.7.</t>
  </si>
  <si>
    <t>11.8.</t>
  </si>
  <si>
    <t>12.3.</t>
  </si>
  <si>
    <t>12.4.</t>
  </si>
  <si>
    <t>Instalacije el. grijača oluka</t>
  </si>
  <si>
    <t>Samoregulirajući grijaći kabel</t>
  </si>
  <si>
    <t>Stavka obuhvaća dobavu i ugradnju revizijskih poklopaca u gipskartonskom stropu.</t>
  </si>
  <si>
    <t>Obračun po komadu ugrađenog poklopca.</t>
  </si>
  <si>
    <t>Revizijski poklopac dimenzija 60x60 cm</t>
  </si>
  <si>
    <t>Revizijski poklopac dimenzija 40x40 cm</t>
  </si>
  <si>
    <t>GLAVNA ZGRADA UKUPNO:</t>
  </si>
  <si>
    <t>2.2.1.</t>
  </si>
  <si>
    <t>2.2.2.</t>
  </si>
  <si>
    <t>2.2.3.</t>
  </si>
  <si>
    <t>2.2.4.</t>
  </si>
  <si>
    <t>2.2.5.</t>
  </si>
  <si>
    <t>2.2.6.</t>
  </si>
  <si>
    <t>ZGRADA ZA DETALJAN PREGLED VOZILA UKUPNO:</t>
  </si>
  <si>
    <t>Obračun po kompletu ugrađenih vrata.</t>
  </si>
  <si>
    <t>Bravarski radovi</t>
  </si>
  <si>
    <t>2.1.13.</t>
  </si>
  <si>
    <t>Uklanjanje opreme opreme graničnog prelaza</t>
  </si>
  <si>
    <t>kom.</t>
  </si>
  <si>
    <t>Obuhvaća iskop humusa debljine 30 cm, razvoz uduž trase s razastiranjem i planiranjem, te prijevoz i zbrinjavanje viška materijala na odlagalištu.</t>
  </si>
  <si>
    <t>AC 16 base 50/70, d = 8 cm</t>
  </si>
  <si>
    <t xml:space="preserve">Habajući sloj  </t>
  </si>
  <si>
    <t>Betonski opločnici</t>
  </si>
  <si>
    <t>Betonski opločnici, d = 10 cm, C35/45, položeni na 4 cm finog pijeska (0-4 mm). Tloctrni izgled i dimenzije opločnika prema izboru investitora.</t>
  </si>
  <si>
    <t>Obuhvaća nabavu materijala, prijevoz, upotrebu opreme te sav rad na izradi i ugradnji sloja, te fugiranje reški finim pjeskom.</t>
  </si>
  <si>
    <t xml:space="preserve">Podložni sloj od drobljenca d=20 cm      </t>
  </si>
  <si>
    <t>Izrada podložnog betona C 12/15</t>
  </si>
  <si>
    <t>Izrada AB temeljne ploče C20/25</t>
  </si>
  <si>
    <t>Stavka podrazumijeva sav prijevoz, materijal i rad na izradi podloge i betoniranju okna, njegu betona,nabavu i ugradnju armature, nabavu i ugradnju poklopca sa okvirom, nabavu i dopremu svih sastavnih dijelova, materijala i pribora te ugradnju cijevi za izvod. Okna se izvode betonom klase C 25/30,uključena oplata i sve ostalo potrebno. Navedene su svijetle veličine. Zidovi debljine 10 cm, a pod debljine 15 cm.</t>
  </si>
  <si>
    <t>Okno dimenzija 40x40x80 cm</t>
  </si>
  <si>
    <t>Tipski jarboli visine 7 m</t>
  </si>
  <si>
    <t>Čelični stup za telekomunikacijske antene visine 10.65 m</t>
  </si>
  <si>
    <t>Rampa dužine kraka 3,5 m</t>
  </si>
  <si>
    <t>d= 15 cm</t>
  </si>
  <si>
    <t>Betonski opločnici, d = 10 cm</t>
  </si>
  <si>
    <t>Vanjska jedinica klima inverter uređaja VRV izvedbe za grijanje/hlađenje kao Daikin tip RXYQ12T ili jednakovrijedan _________</t>
  </si>
  <si>
    <t>Zrakom hlađena jedinica konstruirana za freon R-410a, s inverter kompresorom slijedećih karakteristika:  izvedba toplinska pumpa, kompl sa dopunom freona, puštanjem u pogon i elektropovezivanjem</t>
  </si>
  <si>
    <t>Qh=33,5 kW</t>
  </si>
  <si>
    <t>Qg=37,5 kW</t>
  </si>
  <si>
    <t>Nk=9,0 kW 3ph  400V 50Hz</t>
  </si>
  <si>
    <t>Radna tvar: R410A</t>
  </si>
  <si>
    <t>Radno područje: grijanje: od -15° do 15°C</t>
  </si>
  <si>
    <t>Radno područje: hlađenje: od -10° do 46°C</t>
  </si>
  <si>
    <t xml:space="preserve">Nivo zvučnog tlaka: 49 dB(A) </t>
  </si>
  <si>
    <t xml:space="preserve">Isto kao točka 2., unutarnja jedinica VRV sustava (parapetna) kao Daikin VRV FXLQ32P ili jednakovrijedno _________  </t>
  </si>
  <si>
    <t>Qh  =3,6 kW</t>
  </si>
  <si>
    <t>Isto kao točka 2., unutarnja jedinica VRV sustava (parapetna) kao Daikin VRV FXLQ40P ili jednakovrijedno _________</t>
  </si>
  <si>
    <t>Isto kao točka 2., unutarnja jedinica VRV sustava (parapetna) kao Daikin VRV FXLQ50P ili jednakovrijedno _________</t>
  </si>
  <si>
    <t>Qh  =5,6 kW</t>
  </si>
  <si>
    <t>Qg = 6,3 kW</t>
  </si>
  <si>
    <t>Nivo zvučnog tlaka: 39/34 dB(A) na udaljenosti 1,5 m od jedinice:</t>
  </si>
  <si>
    <t>Y-račva kao Daikin KHRQ23M20T ili jednakovrijedan _____</t>
  </si>
  <si>
    <t>F 6,4 mm</t>
  </si>
  <si>
    <t>F 9,5 mm</t>
  </si>
  <si>
    <t>F 12,7 mm</t>
  </si>
  <si>
    <t>F 15,9 mm</t>
  </si>
  <si>
    <t>F 19,1 mm</t>
  </si>
  <si>
    <t>F 22,2 mm</t>
  </si>
  <si>
    <t>F 28,6 mm</t>
  </si>
  <si>
    <t xml:space="preserve">F 32mm              </t>
  </si>
  <si>
    <t>Toplinska izolacija kao Armaflex XG-06X32 ili jednakovrijedan ________</t>
  </si>
  <si>
    <t>Dobava materijala te izvedba protupožarnog brtvljenja trajno elastičnim vatrootpornim kitom F90  na mjestima prodora iz jednog požarnog sektora u drugi. U komplet su uključeni svi prodori za razvod instalacija grijanja i hlađenja.</t>
  </si>
  <si>
    <t>Klima inverter uređaj singl izvedbe za grijanje/hlađenjetehničke sobe kao Daikin tip  FTXR28E (unutarnja) + RXR28E (vanjska) + IR ili jednakovrijedan _</t>
  </si>
  <si>
    <t>F 6,35 mm</t>
  </si>
  <si>
    <t>F 9,52 mm</t>
  </si>
  <si>
    <t xml:space="preserve">F 22 mm           </t>
  </si>
  <si>
    <t>Izvedba prodora u zidu</t>
  </si>
  <si>
    <t>Električne grijače ploče</t>
  </si>
  <si>
    <t xml:space="preserve">Dobava i ugradnja električnih grijačih mramornih ploča, kao "MRAMOTERM" ili jedankovrijedan  _________  </t>
  </si>
  <si>
    <t>Dobava i ugradnja električnih grijačih mramornih ploča, komplet sa termostatom i elektropovezivanjem</t>
  </si>
  <si>
    <t xml:space="preserve"> - snaga 450 W</t>
  </si>
  <si>
    <t>Obračun po kompletu ugrađenog ploča.</t>
  </si>
  <si>
    <t>Električne grijače ploče UKUPNO:</t>
  </si>
  <si>
    <t>Ventilacija</t>
  </si>
  <si>
    <r>
      <t>Kanalski odsisni ventilator protoka zraka 100m</t>
    </r>
    <r>
      <rPr>
        <vertAlign val="superscript"/>
        <sz val="10"/>
        <rFont val="Arial"/>
        <family val="2"/>
        <charset val="238"/>
      </rPr>
      <t>3</t>
    </r>
    <r>
      <rPr>
        <sz val="10"/>
        <rFont val="Arial"/>
        <family val="2"/>
        <charset val="238"/>
      </rPr>
      <t>/h</t>
    </r>
  </si>
  <si>
    <t>Zračni odsisni ventil ZOV 100</t>
  </si>
  <si>
    <t xml:space="preserve">F 100 mm           </t>
  </si>
  <si>
    <t>Instalacija grijanja i hlađenja kontrolnih kućica</t>
  </si>
  <si>
    <t>Klima inverter uređaj singl izvedbe za grijanje/hlađenje tehničke sobe kao Daikin tip  FTXR28E (unutarnja) + RXR28E (vanjska) + IR ili jednakovrijedan _________</t>
  </si>
  <si>
    <t>Dobava i montaža klima inverter uređaj singl izvedbe za grijanje/hlađenje, sastavljen od jedne vanjske jedinice, kondenzatorsko kompresorske jedinice sa rotacionim kompresorom  i jedne unutrašnje jedinice kazetne zidne izvedbe, sa automatskim namještanjem istrujnih lamela, visokoaktivnim filterskim sustavom, mikroprocesorskim upravljanjem i programabilnim satom. Uz uređaj isporučiti IC daljinski upravljač sa nosačem za montažu na zid. Područje rada: Hlađenje: -15°C do +46°C ; Grijanje: od -15°C do +15°C, Qhl= 2,80 kW ; Qgr= 3,60 kW. Komplet se sastoji od unutrašnje i vanjske jedinice.</t>
  </si>
  <si>
    <t xml:space="preserve">F 32 mm           </t>
  </si>
  <si>
    <r>
      <t>Kanalski tlačni ventilator protoka zraka 100m</t>
    </r>
    <r>
      <rPr>
        <vertAlign val="superscript"/>
        <sz val="10"/>
        <rFont val="Arial"/>
        <family val="2"/>
        <charset val="238"/>
      </rPr>
      <t>3</t>
    </r>
    <r>
      <rPr>
        <sz val="10"/>
        <rFont val="Arial"/>
        <family val="2"/>
        <charset val="238"/>
      </rPr>
      <t>/h</t>
    </r>
  </si>
  <si>
    <t xml:space="preserve">F 125 mm           </t>
  </si>
  <si>
    <t>Ploče od ekstrudirane polistirenske pjene (XPS) d=6 cm, toplinska provodljivost 0,03 W/mK, tlačna čvrstoća &gt; 300 kPa</t>
  </si>
  <si>
    <t>Stavka obuhvaća dobavu i izvedbu završne obrade armiranobetonskog sokla. Stavkom je obuhvaćen sav potreban rad i materijal potreban za završnu obradu sokla. Završnu pročeljnu žbuku izvesti kao akrilatnu završnu dekorativnu vanjsku "kulir" žbuku zaglađene teksture.</t>
  </si>
  <si>
    <t>Protuklizne gres keramičke pločice š/v=30/30 cm</t>
  </si>
  <si>
    <t>Gres keramičke pločice š/v=30/30 cm</t>
  </si>
  <si>
    <t>Gipskartonski protupožarni pregradni zidovi d=12,5 cm</t>
  </si>
  <si>
    <t>Stavka obuhvaća dobavu i izradu unutarnje obloge pročeljnog zida impregniranim gipskartonskim pločama debljine 12,5 mm u dva sloja na podkonstrukciji i ispune od kamene vune debljine 5 cm i PE folije polagane s preklopom- tip kao Knauf  ploče H2 ili jednakovrijedan ____________. Zidne pregrade se izvode od betonske ploče do nosive konstrukcije krova. Preostale šupljine zapuniti pur pjenom. Stavkom je obuhvaćen sav rad te pričvrsni materijal potreban za kompletnu izvedbu obloge zida.</t>
  </si>
  <si>
    <t>Spušteni strop od protupožarnih gipskartonskih ploča</t>
  </si>
  <si>
    <t>Stavka obuhvaća dobavu i izradu spuštenog stropa u prostoriji sa tuševima od impregniranih gipskartonskih ploča debljine 12,5 mm u dva sloja na podkonstrukciji ovješenoj na samonosivi profilirani krovni lim ili čeličnu konstrukciji - tip kao Knauf na metalnoj podkonstrukciji ili jednakovrijedan ___________. Stavkom je obuhvaćen sav rad te pričvrsni materijal potreban za kompletnu izvedbu zida uključujući i polaganje PE folije sa gornje strane gipskartonskih ploča.</t>
  </si>
  <si>
    <t>Vrata svijetle veličine otvora min 70x205 cm (zidarski otvor veličine 80x210 cm, zid d=12,5 cm) POZ 13</t>
  </si>
  <si>
    <t>Vrata svijetle veličine otvora min 80x205 cm (zidarski otvor veličine 90x210 cm, zid d=12,5 ili 20 cm cm) POZ 14</t>
  </si>
  <si>
    <t>Vrata - zidarski otvor veličine 90x210 cm POZ 14a</t>
  </si>
  <si>
    <t>Unutarnja ostakljena vrata u hodniku</t>
  </si>
  <si>
    <t>Okov u inox brušenoj izvedbi je sljedeći:
Kvake u paru i obična brava s ključevima, s rozetama, podni ili zidni odbojnik. Ugraditi panik letvu prema projektu Zaštite od požara. 
U jediničnu cijenu uključena je završna obrada, sav okov, ugradnja vrata i završna obrada .</t>
  </si>
  <si>
    <t>Jednokrilni zaokretno-otklopni aluminijsko-plastificirani prozor dimenzija 65x130 cm POZ 1</t>
  </si>
  <si>
    <t>Jednokrilni zaokretno-otklopni aluminijsko-plastificirani prozor dimenzija 55x130 cm POZ 2</t>
  </si>
  <si>
    <t>Izrada, dobava i ugradnja ulaznih zaokretnih ostakljenih aluminijskih vrata iz plastificiranih profila s otklopnim nadsvjetlom prekinutog toplinskog mosta.  U cijenu je uključen sav spojni i pričvrsni materijal potreban za kompletnu ugradnju vrata. Ostakljenje je IZO staklom. Boja plastificiranih alu profila mora biti usklađena sa vanjskom fasadom te odobrena od strane investitora. Prozor mora zadovoljiti slijedeće parametre toplinske provodljivosti:
Uw=1,22 W/m2K
Ug=.1,1 W/m2K
Uf=1,5 W/m2K</t>
  </si>
  <si>
    <t>Izrada, dobava i ugradnja ulaznih zaokretnih ostakljenih aluminijskih vrata iz plastificiranih profila  prekinutog toplinskog mosta.  U cijenu je uključen sav spojni i pričvrsni materijal potreban za kompletnu ugradnju vrata. Ostakljenje je IZO staklom. Na unutarnju stranu zaljiepiti neprozirnu foliju. Na vrata potrebno ugraditi panik letvu za otvaranje s unutarnje strane. Boja plastificiranih alu profila mora biti usklađena sa vanjskom fasadom te odobrena od strane investitora. Prozor mora zadovoljiti slijedeće parametre toplinske provodljivosti:
Uw=1,22 W/m2K
Ug=.1,1 W/m2K
Uf=1,5 W/m2K</t>
  </si>
  <si>
    <t>PE folija 0,2 mm polagana s preklopima</t>
  </si>
  <si>
    <t>Kamena vuna d=10 cm  (toplinska provodljivost 0,04 W/mK)</t>
  </si>
  <si>
    <t>Kamena vuna d=12 cm  (toplinska provodljivost 0.04.W/mK)</t>
  </si>
  <si>
    <t>Geotekstil 300 g/m2 , d=0,2 cm</t>
  </si>
  <si>
    <t>Polimerna hidroizolacijska traka od elastičnog mekog PVC-a d=0,1 cm (toplinska provodljivost 0,14 W/mK)</t>
  </si>
  <si>
    <t>Izvođač je dužan gradilište održavati čistim, a na kraju radova treba izvesti detaljno čišćenje. Nakon dovršenja gradnje predat će Izvoditelj radova posve uređeno gradilište i okolinu predstavniku Investitora uz obveznu prisutnost projektanta. Primjedbe dane od strane projektanta imaju istu težinu kao i primjedbe dane od strane nadzornog inženjera investitora.</t>
  </si>
  <si>
    <t>Izvođač je u okviru ugovorene cijene dužan izvršiti koordinaciju radova svih kooperanata na način da omogući kontinuirano odvijanje posla i zaštitu već izvedenih radova. Sva oštećenja nastala na već izvedenim radovima izvođač je dužan otkloniti o vlastitom trošku. Izvođač je dužan zaštititi postojeći teren s pripadajućom vegetacijom od oštećivanja tijekom izvođenja radova. Ako se površine postojećeg terena s pripadajućom vegetacijom oštete tijekom izvođenja radova, izvođač je dužan izvršiti biološku sanaciju iste, i to o svom trošku.</t>
  </si>
  <si>
    <t>Instalacija hlađenja - tehnička soba</t>
  </si>
  <si>
    <t>Obračun po kompletu ugrađenog klima uređaja.</t>
  </si>
  <si>
    <t>Dobava i montaža klima inverter uređaj singl izvedbe za grijanje/hlađenje, sastavljen od jedne vanjske jedinice, kondenzatorsko kompresorske jedinice sa rotacionim kompresorom  i jedne unutrašnje jedinice kazetne zidne izvedbe, sa automatskim namještanjem istrujnih lamela, visokoaktivnim filterskim sustavom, mikroprocesorskim upravljanjem i programabilnim satom. Uz uređaj isporučiti IC daljinski upravljač sa nosačem za montažu na zid. Područje rada: Hlađenje: -15°C do +46°C ; Grijanje: od -20°C do +15°C, Qhl= 2,50 kW ; Qgr= 2,80 kW. Komplet se sastoji od unutrašnje i vanjske jedinice.</t>
  </si>
  <si>
    <t>6.4.</t>
  </si>
  <si>
    <t>Kontrolna kućica carine za putnički promet - tip 2 UKUPNO:</t>
  </si>
  <si>
    <t>Podzbroj za 1 kontrolnu kućicu</t>
  </si>
  <si>
    <t>Promjenjiva prometna signalizacija nadstrešnice UKUPNO:</t>
  </si>
  <si>
    <t>Ograde</t>
  </si>
  <si>
    <t>(OTU VI 9-04.1)</t>
  </si>
  <si>
    <t>Obračun po m ugrađene ograde.</t>
  </si>
  <si>
    <t>Elektro radovi UKUPNO:</t>
  </si>
  <si>
    <t>Ostali radovi</t>
  </si>
  <si>
    <t>Ostali radovi UKUPNO:</t>
  </si>
  <si>
    <t>Obračun po kompletu.</t>
  </si>
  <si>
    <t>Izmještanje i zaštita postojećih elektroinstalacija UKUPNO:</t>
  </si>
  <si>
    <t>Izmještanje i zaštita postojećih TK instalacija</t>
  </si>
  <si>
    <t>PEHD cijevi DN 50 mm, radni tlak 10 bara</t>
  </si>
  <si>
    <t>PEHD cijevi DN 110 mm, radni tlak 10 bara</t>
  </si>
  <si>
    <t>Zdenci kabelske kanalizacije</t>
  </si>
  <si>
    <t>Obračun po komadu izvedenog kabelskog zdenca.</t>
  </si>
  <si>
    <t>Dobava, montaža i spajanje el. grijača oluka grijaćim kabelom uključujući izradu hladnog kraja s vodotijesnim spojem i vodotijesnog završetka.</t>
  </si>
  <si>
    <t>Temperaturno osjetilo</t>
  </si>
  <si>
    <t>17.3.</t>
  </si>
  <si>
    <t>Krute PNT cijevi Ø23 mm</t>
  </si>
  <si>
    <t>PVC KAOFLEX cijevi Ø23 mm</t>
  </si>
  <si>
    <t>PVC cijev Ø16 mm</t>
  </si>
  <si>
    <t>Dobava i ugradnja cijevi  te ostali potreban spojni pribor i materijal.</t>
  </si>
  <si>
    <t>17.4.</t>
  </si>
  <si>
    <t>Obračun po kom ugrađenog elementa.</t>
  </si>
  <si>
    <t>Dobava i polaganje ''U'' profila 120x70x2000 mm za zaštitu vertikalne PK police.</t>
  </si>
  <si>
    <t>17.2.1.</t>
  </si>
  <si>
    <t>17.2.2.</t>
  </si>
  <si>
    <t>17.4.1.</t>
  </si>
  <si>
    <t>17.5.</t>
  </si>
  <si>
    <t>17.6.</t>
  </si>
  <si>
    <t>17.6.1.</t>
  </si>
  <si>
    <t>17.6.2.</t>
  </si>
  <si>
    <t>17.6.3.</t>
  </si>
  <si>
    <t>Zaštita vertikalnih kabelskih polica</t>
  </si>
  <si>
    <t>Kutija za izjednačavanje potencijala</t>
  </si>
  <si>
    <t>18.1.</t>
  </si>
  <si>
    <t>18.2.</t>
  </si>
  <si>
    <t>18.3.</t>
  </si>
  <si>
    <t>18.4.</t>
  </si>
  <si>
    <t>18.5.</t>
  </si>
  <si>
    <t>18.6.</t>
  </si>
  <si>
    <t>18.7.</t>
  </si>
  <si>
    <t>17.7.</t>
  </si>
  <si>
    <t>Razvodna spojna kutija</t>
  </si>
  <si>
    <t>Dobava, montaža i spajanje razvodne spojne kutije u plastičnom kučištu IP65.</t>
  </si>
  <si>
    <t>Izjednačenje potencijala metalnih masa</t>
  </si>
  <si>
    <t>21.</t>
  </si>
  <si>
    <t>Protupožarno brtvljenje</t>
  </si>
  <si>
    <t>Betonski temelji stupova rasvjete</t>
  </si>
  <si>
    <t>Obračun po kompletu izvedenog temelja.</t>
  </si>
  <si>
    <t>Stupovi rasvjete</t>
  </si>
  <si>
    <t>Obračun po komadu montiranog nosača.</t>
  </si>
  <si>
    <t>Obračun po komadu ugrađene kutije.</t>
  </si>
  <si>
    <r>
      <t>Kabel PP00-Y 3x2,5mm</t>
    </r>
    <r>
      <rPr>
        <vertAlign val="superscript"/>
        <sz val="10"/>
        <rFont val="Arial"/>
        <family val="2"/>
        <charset val="238"/>
      </rPr>
      <t xml:space="preserve">2 </t>
    </r>
    <r>
      <rPr>
        <sz val="10"/>
        <rFont val="Arial"/>
        <family val="2"/>
        <charset val="238"/>
      </rPr>
      <t>(u stupu)</t>
    </r>
  </si>
  <si>
    <t>Obračun po kompletu ugrađenog kontrolera.</t>
  </si>
  <si>
    <t>Obuhvaća nabavu, dopremu i ugradnju u pripremljeni rov trake za uzemljenje sa svim potrebnim mjerenjima i ispitivanjima. U stavci su uključene križne spojnice i spoj vijkom na stup</t>
  </si>
  <si>
    <t>Obračun po kom ugrađenog luksomata.</t>
  </si>
  <si>
    <t>Luksomat</t>
  </si>
  <si>
    <t>Dobava, montaža i spajanje luksomata sa svim potrebnim pričvrsnim i spojnim priborom.</t>
  </si>
  <si>
    <t>Cestovna rasvjeta</t>
  </si>
  <si>
    <t>Cestovna rasvjeta UKUPNO:</t>
  </si>
  <si>
    <t>Obračun po kompletu izvedenog priključnog mjesta.</t>
  </si>
  <si>
    <t>Priključno mjesto za rasvjetu jelke</t>
  </si>
  <si>
    <t>RTV instalacija</t>
  </si>
  <si>
    <t>Antenski sustav</t>
  </si>
  <si>
    <t>RTV stanica</t>
  </si>
  <si>
    <t>Adapter za uzemljenje dvostruki</t>
  </si>
  <si>
    <t>Konektor F</t>
  </si>
  <si>
    <t>Obuhvaća nabavu, dopremu i uvlačenje kabela kroz cijevi. Stavkom je obuhvaćen sav potreban materijal i rad potreban za spajanje kabela te sva potrebna mjerenja i ispitivanja do potpune funkcionalnosti.</t>
  </si>
  <si>
    <t>Dobava, ugradnja i spajanje antenskih priključnica te ostali potreban rad, spojni pribor i materijal.</t>
  </si>
  <si>
    <t>Cijevi za instalacije</t>
  </si>
  <si>
    <t>Plastična cijev CSS 20</t>
  </si>
  <si>
    <t>Okiten cijev 50 mm</t>
  </si>
  <si>
    <t>Ugradne kutije</t>
  </si>
  <si>
    <t>Dobava i ugradnja kutija  te ostali potreban spojni pribor i materijal.</t>
  </si>
  <si>
    <t>Plastična ugradna kutija PS 50 sa poklopcem</t>
  </si>
  <si>
    <t>Plastična ugradna kutija 60 mm</t>
  </si>
  <si>
    <t>Aluminijski dvodjelni stup, P 916 ili jednakovrijedan_______</t>
  </si>
  <si>
    <t>Krovni lim, P 82 R  ili jednakovrijedan_______</t>
  </si>
  <si>
    <t>Obujmica za pričvrščenje, P 912 S  ili jednakovrijedan_______</t>
  </si>
  <si>
    <t>Obujmica za uzemljenje, P 909 S  ili jednakovrijedan_______</t>
  </si>
  <si>
    <t>Obujmica za sidrenje, P 905  ili jednakovrijedan_______</t>
  </si>
  <si>
    <t>Poklopac za stup, P 76  ili jednakovrijedan_______</t>
  </si>
  <si>
    <t>Sat antena TD 100/110 cm, TRIAX  ili jednakovrijedan_______</t>
  </si>
  <si>
    <t>LNB Quattro, GSS GRUNDIG GLQ 40  ili jednakovrijedan_______</t>
  </si>
  <si>
    <t>Nosač dva LNB-a, TRIAX  ili jednakovrijedan_______</t>
  </si>
  <si>
    <t>Koaksijalni kabel 75 Ohm-a, UC21  ili jednakovrijedan_______</t>
  </si>
  <si>
    <t>UKV antena, UKV 452   ili jednakovrijedan_______</t>
  </si>
  <si>
    <t>VHF antena, TV 3009   ili jednakovrijedan_______</t>
  </si>
  <si>
    <t>UHF antena, TV 4543   ili jednakovrijedan_______</t>
  </si>
  <si>
    <t>Obuhvaća nabavu, dopremu i ugradnju trake za uzemljenje sa svim potrebnim mjerenjima i ispitivanjima. U stavci su uključene križne spojnice i spoj vijkom na stup.</t>
  </si>
  <si>
    <t>Dobava, postava i spajanje Cu vodiča za izjednačenje potencijala između ormarića stanice i gromobranske hvataljke uz stup.</t>
  </si>
  <si>
    <t>RTV instalacije UKUPNO:</t>
  </si>
  <si>
    <t>Sustav zaštite od munje</t>
  </si>
  <si>
    <t>Izrada mjernog spoja</t>
  </si>
  <si>
    <t>Keramičarski radovi UKUPNO:</t>
  </si>
  <si>
    <t>2.1.7.</t>
  </si>
  <si>
    <t>Podopolagački radovi</t>
  </si>
  <si>
    <t xml:space="preserve">Cementom stabilizirani sloj kamenog materijala </t>
  </si>
  <si>
    <t>Cementom stabilizirani sloj od mehanički zbijenog zrnatog kamenog materijala. Obuhvaća nabavu materijala, prijevoz, upotrebu opreme te sav rad na izradi, ugradnji i njezi sloja.</t>
  </si>
  <si>
    <t>(OTU III st.5-04)</t>
  </si>
  <si>
    <t>(OTU III st.6-03)</t>
  </si>
  <si>
    <t>Obračun po km trase prema projektu.</t>
  </si>
  <si>
    <t>Kolnička konstrukcija UKUPNO:</t>
  </si>
  <si>
    <r>
      <t>Obračun po m</t>
    </r>
    <r>
      <rPr>
        <vertAlign val="superscript"/>
        <sz val="10"/>
        <rFont val="Arial"/>
        <family val="2"/>
        <charset val="238"/>
      </rPr>
      <t>2</t>
    </r>
    <r>
      <rPr>
        <sz val="10"/>
        <rFont val="Arial"/>
        <family val="2"/>
        <charset val="238"/>
      </rPr>
      <t xml:space="preserve"> gornje površine ugrađenog sloja.</t>
    </r>
  </si>
  <si>
    <t>2.1.</t>
  </si>
  <si>
    <t>2.2.</t>
  </si>
  <si>
    <t>Jedinična cijena</t>
  </si>
  <si>
    <t>m³</t>
  </si>
  <si>
    <t>1.1.</t>
  </si>
  <si>
    <t>1.2.</t>
  </si>
  <si>
    <t>m²</t>
  </si>
  <si>
    <t>1.</t>
  </si>
  <si>
    <t>kom</t>
  </si>
  <si>
    <t>2.</t>
  </si>
  <si>
    <t>3.</t>
  </si>
  <si>
    <t>6.</t>
  </si>
  <si>
    <t>Geodetski radovi</t>
  </si>
  <si>
    <t>km</t>
  </si>
  <si>
    <t>Široki iskop</t>
  </si>
  <si>
    <t>3.1.</t>
  </si>
  <si>
    <t>3.2.</t>
  </si>
  <si>
    <t>4.1.</t>
  </si>
  <si>
    <t>5.1.</t>
  </si>
  <si>
    <t>5.2.</t>
  </si>
  <si>
    <t>m¹</t>
  </si>
  <si>
    <t>(OTU III st.5-02)</t>
  </si>
  <si>
    <t>Obuhvaća materijal, grubo i fino planiranje i nabijanje do tražene zbijenosti.</t>
  </si>
  <si>
    <t>(OTU II st. 2-10)</t>
  </si>
  <si>
    <t>(OTU II st. 2-08.1)</t>
  </si>
  <si>
    <t>(OTU II st. 2-08)</t>
  </si>
  <si>
    <t>(OTU II st. 2-09)</t>
  </si>
  <si>
    <t>Izrada nasipa</t>
  </si>
  <si>
    <t>(OTU II st. 2-02)</t>
  </si>
  <si>
    <t>(OTU II st. 2-01)</t>
  </si>
  <si>
    <t>(OTU I st. 1-02.)</t>
  </si>
  <si>
    <t>Redni
broj</t>
  </si>
  <si>
    <t>O p i s   r a d o v a</t>
  </si>
  <si>
    <t>Jedinica
mjere</t>
  </si>
  <si>
    <t>Količina radova</t>
  </si>
  <si>
    <t>Obračun po m³ ugrađenog i zbijenog materijala.</t>
  </si>
  <si>
    <t>6.1.</t>
  </si>
  <si>
    <t>7.1.</t>
  </si>
  <si>
    <r>
      <t>m</t>
    </r>
    <r>
      <rPr>
        <vertAlign val="superscript"/>
        <sz val="10"/>
        <rFont val="Arial"/>
        <family val="2"/>
        <charset val="238"/>
      </rPr>
      <t>2</t>
    </r>
  </si>
  <si>
    <t>Izrada mjernog spoja s preklapanjem na traku izvoda od uzemljivača u duljini 100 mm te spajanje s dva vijka M8. Spoj izvesti na 0,4 m od kote terena. Fiksni spoj na stup konstrukcije izvesti trakom FeZn 25x4 mm duljine 220 mm zavarenom na stup u dužini od 100 mm. Var zaštititi od korozije.</t>
  </si>
  <si>
    <t>Izrada premoštenja metalnog stupa i limenog pokrova trakom FeZn 25x4 mm, duljine 1,5 m uključujući spoj varom na metalni stup i spojnicu za spoj na lim s potrebnim vijcima.</t>
  </si>
  <si>
    <t>Obračun po kom izvedenog izvoda.</t>
  </si>
  <si>
    <t>Obračun po kom izvedenog odvoda.</t>
  </si>
  <si>
    <t>Kutija za mjerni spoj</t>
  </si>
  <si>
    <t>Dobava, ugradnja i spajanje kutije za mjerni spoj.</t>
  </si>
  <si>
    <t>Izvod trakom FeZn 25x4 mm duljine 3,0 m</t>
  </si>
  <si>
    <t>Izvod trakom FeZn 25x4 mm duljine 1,5 m</t>
  </si>
  <si>
    <t>Dobava i ugradnja trake FeZn 25x4 mm dužine 1,5m na metalnu konstrukciju kućice za premoštenje sa izradom spoja kontrolne kućice s preklapanjem trake na traku 100 mm i učvršćivanjem sa dva vijka M8 na visini 0,4 m od kote terena.</t>
  </si>
  <si>
    <t>Zidni hidrant</t>
  </si>
  <si>
    <t>Obračun po kompletu ugrađenog hidranta.</t>
  </si>
  <si>
    <t>Dobava i montaža cijevi i fazonskih komada, uključivo obujmice za učvrščenje, te gumene brtve. Stavkom je obuhvaćen sav dodatni rad i materijal potreban za kompletnu ugradnju uključujući sve potrebne fazonske komade za izvedbu spoja na sanitarnu opremu.</t>
  </si>
  <si>
    <t>Dobava i montaža lijevano željeznih cijevi, uključivo obujmice za učvrščenje, te brtvljenje konopom.</t>
  </si>
  <si>
    <t>Dobava i montaža lijevano željeznog čistača, uključivo obujmice za učvrščenje, te brtvljenje konopom.</t>
  </si>
  <si>
    <t>Obračun po komadu ugrađenog čistača.</t>
  </si>
  <si>
    <t>Obračun po komadu ugrađenog ventila.</t>
  </si>
  <si>
    <t>Ispitivanje montiranog voda na nepropusnost pomoću zraka. Sve ostalo prema uputama za tlačnu probu opisanim u programu kontrole i osiguranja kvalitete.</t>
  </si>
  <si>
    <t>Tlačna proba vodovoda</t>
  </si>
  <si>
    <t>Ispitivanje nepropusnosti cijevi sanitarne odvodnje</t>
  </si>
  <si>
    <t>Stavka obuhvaća sav potreban, rad, materijal i opremu potrebnu za ispitivanje odvodnog cjevovoda u sanitarijama na nepropusnost.</t>
  </si>
  <si>
    <t>Obračun po komadu ugrađenog bojlera.</t>
  </si>
  <si>
    <t>Dobava i montaža niskomontažnog, niskotlačnog električnog bojlera uključivo spajanje  na dovod vode.</t>
  </si>
  <si>
    <t>Monterski radovi UKUPNO:</t>
  </si>
  <si>
    <t>Sanitarna oprema UKUPNO:</t>
  </si>
  <si>
    <t>Vodoopskrba i sanitarna odvodnja - vanjska</t>
  </si>
  <si>
    <t>Vodoopskrba i sanitarna odvodnja - vanjska UKUPNO:</t>
  </si>
  <si>
    <t>(OTU II st. 2-04)</t>
  </si>
  <si>
    <t>(OTU II st.3-05.2.1)</t>
  </si>
  <si>
    <t>Obračun po m³ izvedene podloge.</t>
  </si>
  <si>
    <t>Podrazumijeva sav rad i materijal za izradu, prijevoz, obradu, njegu i zaštitu betona. Debljina podložnog sloja je 10 cm.</t>
  </si>
  <si>
    <t>Obračun po m² gornje površine ugrađenog sloja.</t>
  </si>
  <si>
    <t>Ukupna cijena
(kn)</t>
  </si>
  <si>
    <t>Pripremni radovi</t>
  </si>
  <si>
    <t>Obuhvaća uklanjanje grmlja, šiblja, drveća i panjeva, vađenje korijenja, sječenje, rezanje na duljinu pogodnu za prijevoz, čišćenje, odnošenje na odlagalište, nasipanje i zbijanje nastalih udubina u tlu.</t>
  </si>
  <si>
    <t>Obračun po m² očišćene površine i po komadu.</t>
  </si>
  <si>
    <t>Zemljani radovi</t>
  </si>
  <si>
    <t>Stavka obuhvaća iskop, guranje ili odlaganje na privremeno odlagalište i utovar iskopanog materijala u prijevozno sredstvo, uređenje i čišćenje iskopanih i susjednih površina, te odvoz i zbrinjavanje viška materijala na odlagalištu.</t>
  </si>
  <si>
    <t>Obračun po m³ iskopa u sraslom stanju</t>
  </si>
  <si>
    <t>Obračun po m³ ugrađenog i zbijenog nasipa.</t>
  </si>
  <si>
    <t xml:space="preserve">Uređenje temeljnog tla </t>
  </si>
  <si>
    <t>Mehaničkim zbijanjem</t>
  </si>
  <si>
    <t>Obuhvaća sav prijevoz i materijal, čišćenje, planiranje, izravnavanje usitnjenim kamenim materijalom, sušenje ili vlaženje i zbijanje.</t>
  </si>
  <si>
    <t>Obračun po m² uređenog temeljnog tla.</t>
  </si>
  <si>
    <t xml:space="preserve">Izrada posteljice </t>
  </si>
  <si>
    <t>Obračun po m² uređene i zbijene posteljice nasipa.</t>
  </si>
  <si>
    <t>Kolnička konstrukcija</t>
  </si>
  <si>
    <t>Nosivi sloj od kamenog materijala</t>
  </si>
  <si>
    <t>(OTU III st.5-01)</t>
  </si>
  <si>
    <t xml:space="preserve">REKAPITULACIJA </t>
  </si>
  <si>
    <t>Pripremni radovi UKUPNO:</t>
  </si>
  <si>
    <t>Zemljani radovi UKUPNO:</t>
  </si>
  <si>
    <t>PROMETNE POVRŠINE</t>
  </si>
  <si>
    <t>Obuhvaćaju sav rad na održavanju točaka operativnog poligona i repera, rad na iskolčenju graničnog prijelaza i svih njegovih sastavnih dijelova; sva mjerenja u vezi prijenosa podataka iz projekta na teren i obrnuto; postavljanje i održavanje iskolčenih oznaka i ploča s oznakama stacionaža na terenu od početka radova do predaje svih radova investitoru.</t>
  </si>
  <si>
    <t>2.3.</t>
  </si>
  <si>
    <t xml:space="preserve">Rušenje i uklanjanje asfaltiranih prometnica </t>
  </si>
  <si>
    <t>(OTU I st.1-03.2)</t>
  </si>
  <si>
    <t>Podrazumijeva rušenje svih sastavnih elemenata prometnice (kolnika, rubnjaka, znakova, ograde...), čišćenje gradilišta te prijevoz i odvojeno zbrinjavanje otpadnog i upotrebljivog materijala na odlagalište.</t>
  </si>
  <si>
    <t>Obračun po m² stvarno porušene površine asfaltiranog kolnika.</t>
  </si>
  <si>
    <t>(OTU I st.1-03.1)</t>
  </si>
  <si>
    <t>Uklanjanje grmlja i drveća</t>
  </si>
  <si>
    <t>3.3.</t>
  </si>
  <si>
    <t>4.2.</t>
  </si>
  <si>
    <t>4.3.</t>
  </si>
  <si>
    <t>m'</t>
  </si>
  <si>
    <t>6.2.</t>
  </si>
  <si>
    <t>Strojno glodanje postojećeg asfalta</t>
  </si>
  <si>
    <t>5.</t>
  </si>
  <si>
    <t>6.3.</t>
  </si>
  <si>
    <t>5.3.</t>
  </si>
  <si>
    <t xml:space="preserve">Obuhvaća nabavu materijala iz pozajmišta, utovar, prijevoz, nasipanje, razastiranje, vlaženje ili sušenje, planiranje i zbijanje. </t>
  </si>
  <si>
    <t>Crta za zaustavljanje vozila širine 50 cm (bijele boje) - H11</t>
  </si>
  <si>
    <t>Polja za usmjeravanje prometa (bijele boje) - H31</t>
  </si>
  <si>
    <t>Natpis na kolniku H48 (žute boje)</t>
  </si>
  <si>
    <t>Mjesta za posebne namjene (žute boje) - H56</t>
  </si>
  <si>
    <t>Horizontalna i vertikalna signalizacija UKUPNO:</t>
  </si>
  <si>
    <t>Privremena regulacija prometa</t>
  </si>
  <si>
    <t>Tipski stupovi vertikalne signalizacije - privremeni</t>
  </si>
  <si>
    <t>Stup dužine 2,90 m</t>
  </si>
  <si>
    <t>Obračun po komadu postavljenog stupa.</t>
  </si>
  <si>
    <t>Prometni znakovi - privremeni</t>
  </si>
  <si>
    <t>Znakovi opasnosti - trokut 90x90x90 cm</t>
  </si>
  <si>
    <t>Privremena regulacija prometa UKUPNO:</t>
  </si>
  <si>
    <t>1.9.</t>
  </si>
  <si>
    <t>PROMETNA OPREMA I SIGNALIZACIJA UKUPNO:</t>
  </si>
  <si>
    <t>Obračun po komadu ugrađenog upravljačkog panela.</t>
  </si>
  <si>
    <t>Upravljački paneli</t>
  </si>
  <si>
    <t>Obračun po kom ugrađenog senzora.</t>
  </si>
  <si>
    <t>Dobava, ugradnja i spajanje senzora mjerenja vidljivosti sa svim potrebnim spojnim materijalom i priborom.</t>
  </si>
  <si>
    <t>Senzor mjerenja vidljivosti tip kao EK SMV1 ili jednakovrijedan_________</t>
  </si>
  <si>
    <t>Ethernet kabel STP CAT 5</t>
  </si>
  <si>
    <t>Dobava, polaganje i spajanje Ethernet kabela za povezivanje upravljackog panela i promjenjivog znaka dijelom u postojece trase a dijelom u instalacijske cijevi i kanalice.</t>
  </si>
  <si>
    <t>Kabel za napajanje promjenjivih znakova</t>
  </si>
  <si>
    <t>Kabel PP00-Y 3x2,5 mm2</t>
  </si>
  <si>
    <t>Kabel PP00-Y 3x1,5 mm2</t>
  </si>
  <si>
    <t>Obračun po m položenog kabela.</t>
  </si>
  <si>
    <t>Razvodne kutije</t>
  </si>
  <si>
    <t>Obračun po kom ugrađene razvodne kutije.</t>
  </si>
  <si>
    <t>Dobava, isporuka i ugradnja OG razvodnih kutija u zaštiti IP 65 sa stezaljkama i obujmicama.</t>
  </si>
  <si>
    <t>Dobava i polaganje, po kabelskim policama i instalacijskim cijevima na obujmicama, kabela za napajanje promjenjivih znakova sa spajanjem i ispitivanjem kabela.</t>
  </si>
  <si>
    <t>Kabelska polica sa poklopcem</t>
  </si>
  <si>
    <t>Dobava, isporuka i pričvršćenje na konstrukciju nadstrešnice ili u instalacioni kanal kabelske police  s montažnim materijalom i pričvršćenje na konstrukciju.</t>
  </si>
  <si>
    <t>Obračun po m ugrađene police.</t>
  </si>
  <si>
    <t>Polica PK 100 sa poklopcem</t>
  </si>
  <si>
    <t>Obračun po kompletu ugrađene šine.</t>
  </si>
  <si>
    <t>Postolje čelične konstrukcije za smještaj vanjske VRV jedinice</t>
  </si>
  <si>
    <t>Izrada   i montaža postolja čelične konstrukcije (dimenzija cca 1350x800 mm) za smještaj vanjske VRV jedinice na krovu objekta na pripremljene čelične šine, u kompletu sa svim potrebnim montažnim priborom.</t>
  </si>
  <si>
    <t>Obračun po komadu izvedenog postolja.</t>
  </si>
  <si>
    <t>Stavka obuhvaća nabavu, dopremu i ugradnju predizoliranih bakrenih cijevi za freonsku instalaciju plinske i tekuće faze namjenjene za rashladni medij R-410A. U kompletu sa spojnicama i koljenima, spojnim i pričvrsnim materijalom. Cijevi moraju biti odmašćene, očišćene i osušene prije ugradnje. U cijeni sav potreban dodatni materijal potreban za kompletnu ugradnju i spajanje cijevi.</t>
  </si>
  <si>
    <t>Izvedba prodora u krovu</t>
  </si>
  <si>
    <t>Obračun po komadu izvedenog prodora.</t>
  </si>
  <si>
    <t>Stavka obuhvaća sav rad i materijal potreban za izvedbu prodora u krovu za vođenje frigo instalacije od vanjske prema unutarnjim jedinicama. U stavku uključena i limarska obrada opšava prodora uz izradu nepropusnog spoja.</t>
  </si>
  <si>
    <t>Dobava materijala te izvedba protupožarnog brtvljenja  na mjestima prodora iz jednog požarnog sektora u drugi. U komplet su uključeni svi prodori za razvod električnih instalacija.</t>
  </si>
  <si>
    <t>Stavka obuhvaća toplinsku izolacija bakrenih cijevi odvoda kondenzata s parnom branom. Izolacija mora biti negoriva. U kompletu sa ljepilom, ljepljivom trakom i ostalim potrebnim materijalom.</t>
  </si>
  <si>
    <t>Puštanje u pogon sustava</t>
  </si>
  <si>
    <t>Stavka obuhvaća puštanje u pogon kompletnog VRV sustava sa razvodom. Stavkom je obuhvaćeno  ispuhivanje cijevnog razvoda, tlačna proba sa N2 na 25 bara, nadopunjavanje sistema, vakumiranje razvoda, provjera nepropusnosti freonske instalacije VRV sustava, vakumiranje i dopunjavanje rashladnog sredstva od strane ovlaštenog servisa uz izdavanje potrebnih uputa za korištenje, atesta i garancija.</t>
  </si>
  <si>
    <t>6.1.2.</t>
  </si>
  <si>
    <t>6.1.3.</t>
  </si>
  <si>
    <t>Sav materijal i oprema, koju izvođač dobavlja i ugrađuje, mora imati isprave o sukladnosti, u skladu sa važećim zakonima i propisima iz područja gradnje (tvornička ispitivanja i atesti, certifikati sukladnosti i sl.) i uvjerenja o kakvoći u skladu s važećim zakonima i propisima.</t>
  </si>
  <si>
    <t>Izvođačeva je obveza održavanje javnih cesta koje koristi u svrhu građenja te sanacija svih eventualnih oštećenja nastalih korištenjem. Po završetku radova ceste je potrebno dovesti u prvobitno stanje bez prava na naknadu troškova.</t>
  </si>
  <si>
    <t>Obračun po komadu ugrađenog znaka</t>
  </si>
  <si>
    <t>Horizontalna signalizacija</t>
  </si>
  <si>
    <t>Stavka obuhvaća nabavu, dopremu i izradu elemenata horizontalne signalizacije s retroreflektivnim zrncima, retrorefleksije klasa II.</t>
  </si>
  <si>
    <t xml:space="preserve">Funkcije: on/off, režim rada, set point, brzina ventilatora, pozicija lamela, pojedinačno podešavanje za jedinice u grupi, signalizacija greške, signalizacija zaprljanosti filtera, tjedni program sa 5 dnevnih podprograma (ukupno 35). </t>
  </si>
  <si>
    <t>Stavka obuhvaća nabavu, dopremu i ugradnju žičanog elektronskog prostornog regulatora sa LCD displejom i tjednim programskim satom za upravljanje i kontrolu do 16 unutarnjih VRV jedinica sa svim potrebnim spojnim materijalom. Kontrola pristupa moguća je u tri nivoa sa mogućnošću ograničavanja pristupa korisnika.</t>
  </si>
  <si>
    <t>Obračun po komadu ugrađenog uređaja.</t>
  </si>
  <si>
    <t>Izolirani bakreni spojni elelementi</t>
  </si>
  <si>
    <t>Podrazumijeva nabavu, dopremu i ugradnju izoliranih bakreni spojni elementi za razvod medija R-410A za plinsku i tekuću fazu, uključivo redukcije (2 odnosno 3 komada po kompletu: plinska + tekuća faza)</t>
  </si>
  <si>
    <t>Y-račva kao Daikin KHRQ23M29T ili jednakovrijedan _____</t>
  </si>
  <si>
    <t>Stavka obuhvaća nabavu, dopremu i ugradnju PVC cijevi za odvod kondenzata sa unutrašnjih rashladnih parapetnih jedinica do spoja na PVC cijev za odvodnju kondenzata u podu prostorija, uključujući potrebne brtve i koljena.</t>
  </si>
  <si>
    <t>Bakrene cijevi za freonsku instalaciju</t>
  </si>
  <si>
    <t>Bakrene cijevi za odvod kondenzata</t>
  </si>
  <si>
    <r>
      <t xml:space="preserve">Ormar automatike s mikroprocesorskim upravljanjem tip </t>
    </r>
    <r>
      <rPr>
        <b/>
        <sz val="10"/>
        <rFont val="Arial"/>
        <family val="2"/>
        <charset val="238"/>
      </rPr>
      <t>AMF25 NT</t>
    </r>
    <r>
      <rPr>
        <sz val="10"/>
        <rFont val="Arial"/>
        <family val="2"/>
        <charset val="238"/>
      </rPr>
      <t xml:space="preserve"> ugrađen u kučište elektroagragatskog postrojenja.   </t>
    </r>
  </si>
  <si>
    <r>
      <t>Mjerenje (ispis na LCD-displeju):</t>
    </r>
    <r>
      <rPr>
        <sz val="10"/>
        <rFont val="Arial"/>
        <family val="2"/>
        <charset val="238"/>
      </rPr>
      <t xml:space="preserve"> Napon generatora, frekvencija generatora, napon mreže, struja generatora, frekvencija mreže, napon baterije, broj okretaja motora, nivo goriva, te brojač sati rada.</t>
    </r>
  </si>
  <si>
    <r>
      <t xml:space="preserve">Svjetlosna signalizacija – stanja (LED): </t>
    </r>
    <r>
      <rPr>
        <sz val="10"/>
        <rFont val="Arial"/>
        <family val="2"/>
        <charset val="238"/>
      </rPr>
      <t xml:space="preserve">
Mreža prisutna/neispravna, generatorski napon prisutan/neispravan, uključen generatorski sklopnik, uključen mrežni sklopnik, nizak prtisak ulja, visoka temperatura/nizak nivo rashladne tekućine motora, nizak nivo goriva (pričuva goriva), neuspio start, , nizak napon baterije</t>
    </r>
  </si>
  <si>
    <r>
      <t>Signalizacija stanja i kvarova (ispis na LCD-displeju):</t>
    </r>
    <r>
      <rPr>
        <sz val="10"/>
        <rFont val="Arial"/>
        <family val="2"/>
        <charset val="238"/>
      </rPr>
      <t xml:space="preserve"> 
Nadnapon/podnapon i nad/pod frekvencija generatora, preopterećenje i kratki spoj generatora, nad/podfrekvencija i nad/podnapon mreže, napona mreže, pobjeg, nizak napon punjenja baterija, napon baterije.
</t>
    </r>
  </si>
  <si>
    <r>
      <t xml:space="preserve">Zašite generatora: </t>
    </r>
    <r>
      <rPr>
        <sz val="10"/>
        <rFont val="Arial"/>
        <family val="2"/>
        <charset val="238"/>
      </rPr>
      <t>Preopterećenje, kratki spoj, podnapon, nadnapon, asimetrija, podfrekvencija i nadfrekvencija.</t>
    </r>
  </si>
  <si>
    <r>
      <rPr>
        <b/>
        <sz val="10"/>
        <rFont val="Arial"/>
        <family val="2"/>
        <charset val="238"/>
      </rPr>
      <t>Ugrađen zaštitni izlazni prekidač</t>
    </r>
    <r>
      <rPr>
        <sz val="10"/>
        <rFont val="Arial"/>
        <family val="2"/>
        <charset val="238"/>
      </rPr>
      <t xml:space="preserve"> nazivne struje 250A, s termo zaštitnim elementom, dodatnim kontaktom za signalizaciju. </t>
    </r>
  </si>
  <si>
    <t>UREĐAJ ZA KOMUTACIJU</t>
  </si>
  <si>
    <t>POMOĆNI RADOVI I OPREMA ZA AGREGAT</t>
  </si>
  <si>
    <t>Puštanje u pogon i testiranje</t>
  </si>
  <si>
    <t>4.3.1.</t>
  </si>
  <si>
    <t xml:space="preserve">Isporuka, istovar, montaža i testiranje sustava.                    </t>
  </si>
  <si>
    <t>4.3.2.</t>
  </si>
  <si>
    <t>Kod puštanja u rad obaviti ispitivanje sustava teretom od minimalno  80 kW. Dostaviti ispitni protokol o rezultatima mjerenjima u svim režimima rada, te pri skokovitim, dinamičkim promjenama opterećenja.“</t>
  </si>
  <si>
    <t>FeZn traka 30x4 mm za uzemljenje  elektroenergetske opreme</t>
  </si>
  <si>
    <t>Elektroinstalacije nadstrešnice graničnog prelaza</t>
  </si>
  <si>
    <t>Razvodni ormar nadstrešnice:</t>
  </si>
  <si>
    <t>Unutarnja vrata 750x900mm</t>
  </si>
  <si>
    <t>Temeljna ploča 750x900mm</t>
  </si>
  <si>
    <t>Nosači za ugradnju ormara na stup</t>
  </si>
  <si>
    <t>Lampa za rasvjetu ormara 8W, l=342mm</t>
  </si>
  <si>
    <t>Konektori za spajanje lampe, EV1044</t>
  </si>
  <si>
    <t xml:space="preserve">Ventilator 1f, 57m3/h, 150x150mm </t>
  </si>
  <si>
    <t>Rešetka sa filterom 150x150mm</t>
  </si>
  <si>
    <t>Grebenasta sklopka 0-1, 63A, 3p za ugradnju na unutarnja vrata ormara, tip GN63-10-U ili jednakovrijedan</t>
  </si>
  <si>
    <t>Četveropolni nosač cilindričnog niskonaponskog osigurača 14x51mm, tip E 933N/50 ili jednakovrijedan</t>
  </si>
  <si>
    <t>Cilindrični osigurač 14x51mm - 40A</t>
  </si>
  <si>
    <t>Tropolni+N katodni odvodnik prenapona klase C, 20kA, tip OVR T2 3N 15-275 P ili jednakovrijedan</t>
  </si>
  <si>
    <t>Jednopolni min. automatski prekidač C6A, 10kA</t>
  </si>
  <si>
    <t>Tropolni min. automatski prekidač D32A, 10kA</t>
  </si>
  <si>
    <t>Kombinirana zaštitna sklopka 10/1P+N/0.03A, tip DS201 C10/0.03 ili jednakovrijedan</t>
  </si>
  <si>
    <t>Kombinirana zaštitna sklopka 10/1P+N/0.3A, tip DS201 B10/0.3 ili jednakovrijedan</t>
  </si>
  <si>
    <t>Kombinirana zaštitna sklopka 16/1P+N/0.03A, tip DS201 C16/0.03 ili jednakovrijedan</t>
  </si>
  <si>
    <t>Dvopolni instalacijski sklopnik 20A, 2NO, 230VAC</t>
  </si>
  <si>
    <t>Minijaturni relej 4CO,6A, 230VAC, tip CR-M230AC4L ili jednakovrijedan</t>
  </si>
  <si>
    <t>Podnožje minijaturnog releja tip CR-M4SS ili jednakovrijedan</t>
  </si>
  <si>
    <t>Grebenasta sklopka 16A, 0-1, 1p, tip Končar GN25-90-U ili jednakovrijedan</t>
  </si>
  <si>
    <t>Grebenasta sklopka 16A, 1-0-2, 1p, tip Končar GN25-90-U ili jednakovrijedan</t>
  </si>
  <si>
    <t>Grebenasta sklopka 25A, 0-1-2-3, 2p, tip Končar GN25-124-U ili jednakovrijedan</t>
  </si>
  <si>
    <t>Luksomat, 1CO, 230VAC, od 2-10.000 lx, sa sondom za vanjsku montažu, tip ABB TW2/10K ili jednakovrijedan</t>
  </si>
  <si>
    <t>Servisna utičnica 16A, 2P+E, za ugradnju na unutarnja vrata, tip ABB 216RAU6 ili jednakovrijedan</t>
  </si>
  <si>
    <t>Termostat 1NO za ventilaciju, 16A, 230VAC, tip EN0101K ili jednakovrijedan</t>
  </si>
  <si>
    <t>Svjetiljka fluo u PVC kučištu 14W, IP44</t>
  </si>
  <si>
    <t>Higrostat 1NO,16A, 230VAC</t>
  </si>
  <si>
    <t>Krajna sklopka ugrađena u ormar koja uključuje svjetiljku kad se vrata otvore</t>
  </si>
  <si>
    <t>Grijač ormara 150W</t>
  </si>
  <si>
    <t>- razvodni ormar tipski kao GEWISS ili jednakovrijedni sa ugrađenom opremom prema popisu</t>
  </si>
  <si>
    <t>- strujna zaštitna sklopka četveropolna 40/0,03A</t>
  </si>
  <si>
    <t>- jednopolni minijaturni autom. prekidač C16A, 10kA</t>
  </si>
  <si>
    <t>Kabeli</t>
  </si>
  <si>
    <r>
      <t>YSLY 10x1 mm</t>
    </r>
    <r>
      <rPr>
        <vertAlign val="superscript"/>
        <sz val="10"/>
        <rFont val="Arial"/>
        <family val="2"/>
        <charset val="238"/>
      </rPr>
      <t>2</t>
    </r>
  </si>
  <si>
    <t>PVC cijevi za instalacije f 23 mm</t>
  </si>
  <si>
    <t>PVC cijevi za instalacije tičino fi 32 mm</t>
  </si>
  <si>
    <t xml:space="preserve">Dobava i polaganje u završni sloj betona tičino PVC cijevi za potrebe napajanja i upravljanja </t>
  </si>
  <si>
    <t>Dobava montaža i spajanje nadgradne svjetiljke rasvjete nadstrešnice sa LED cijevi 54W, izrađena iz polukarbonata, nivo zaštite IP65, kao tip PACIFIK, VT4606, LED 64840, PSU VG, DUŽ 1600MM ili jednakovrijedno kao tip____________, slijedećih tehničkih karakteristika</t>
  </si>
  <si>
    <t xml:space="preserve">Izvor: Visokoefikasni LED snage 54Wi
Temperatura boje svjetla: 4500K,
Ukupni svjetlosni tok: 46007lm
Efikasnost (LEF) 118lm/W
svjetiljka prolazno ožičena sa uvodnicama
Stupanj zaštite: IP65
</t>
  </si>
  <si>
    <t>Elektroinstalacije nadstrešnice        UKUPNO:</t>
  </si>
  <si>
    <t>Kontrolna kućica policije - TIP 1 (dvostrana)</t>
  </si>
  <si>
    <r>
      <t xml:space="preserve">Razvodni ormar kontrolne kućice </t>
    </r>
    <r>
      <rPr>
        <b/>
        <sz val="10"/>
        <rFont val="Arial"/>
        <family val="2"/>
        <charset val="238"/>
      </rPr>
      <t>RKK-P</t>
    </r>
  </si>
  <si>
    <t>a) Polje M/A</t>
  </si>
  <si>
    <t>- automatski prekidač 10 kA, 25 A,C - 2-polni</t>
  </si>
  <si>
    <t>Parapetni dvodijelni kanal dimenzija 130/70 mm</t>
  </si>
  <si>
    <t>Preklopna sklopka 1-0-2 za upravljanje brkljama ugrađene u parapetni kanal, 10A, 250V</t>
  </si>
  <si>
    <t xml:space="preserve">Nadgradna stropna LED svjetiljka, snage 27W,  kao tip Karo C PR LED 400 2500  ili jednakovrijedno kao tip____________, slijedećih tehničkih karakteristika </t>
  </si>
  <si>
    <t xml:space="preserve">Nadgradna svjetiljka iz aluminija, termostatski plastificirana bijelo, dim: 400X400mm, h=100mm
Izvor: Visokoefikasni LED moduli
Temperatura boje svjetla: 3000K, indeks odziva boje (CRI)&gt;85
Ukupni svjetlosni tok: 2172lm
Efikasnost (LEF) 80lm/W
Optika: Mikroprizmatični pokrov za redukciju blještanja
Stupanj zaštite: IP20
LOR: 74%
Blještanje: (UGR): 18,2 (t), 18,4(l)
Snaga: 27W
Jamstvo na proizvod: 5god
</t>
  </si>
  <si>
    <t>Kontrolna kućica carine - TIP 2 (dvostrana)</t>
  </si>
  <si>
    <r>
      <t xml:space="preserve">Razvodni ormar kontrolne kućice </t>
    </r>
    <r>
      <rPr>
        <b/>
        <sz val="10"/>
        <rFont val="Arial"/>
        <family val="2"/>
        <charset val="238"/>
      </rPr>
      <t>RKK-C</t>
    </r>
  </si>
  <si>
    <t>Elektroinstalacije kontrolnih kučica    UKUPNO:</t>
  </si>
  <si>
    <t>Elektroinstalacije glavne zgrade graničnog prelaza</t>
  </si>
  <si>
    <t>4.4.1.</t>
  </si>
  <si>
    <t>Elektroinstalacije glavne zgrade</t>
  </si>
  <si>
    <t>Četveropolni kompaktni prekidač snage 160A, sa mikroprocesorskom zaštitnom jedinicom LS/I podesivim od 0.4-1xIn, prekidne moći 50kA, tip T5S 400 PR221DS-LS IN=400 3P F F ili jednakovrijedan</t>
  </si>
  <si>
    <t>Naponski okidač SOR 230VAC ili jednakovrijedan</t>
  </si>
  <si>
    <t>Tipkalo gljiva za isključenje u slučaju nužde, 1NO+1NC, 230VAC, tip kao CE4T-10R-11 ili jednakovrijedan</t>
  </si>
  <si>
    <t>Natpis ''Emergency Stop'' ili jednakovrijedan</t>
  </si>
  <si>
    <t>Jednopolni nosač cilindričnog niskonaponskog osigurača 10,3x38mm, tip E91/32 ili jednakovrijedan</t>
  </si>
  <si>
    <t xml:space="preserve">Tropolni nosač cilindričnog niskonaponskog osigurača 10,3x38mm, tip E93/32 ili jednakovrijedan </t>
  </si>
  <si>
    <t>Cilindrični osigurač 10,3x38mm - 4A</t>
  </si>
  <si>
    <t>Cilindrični osigurač 10,3x38mm - 6A</t>
  </si>
  <si>
    <t>Cilindrični osigurač 10,3x38mm - 16A</t>
  </si>
  <si>
    <t>Signalna LED lampica 230VAC, zelena, tip CL-523G ili jednakovrijedan</t>
  </si>
  <si>
    <t>Tropolna teretna sklopka 63A,0-1, tip OT63F3 ili jednakovrijedan</t>
  </si>
  <si>
    <t>Jednopolni min. automatski prekidač C10A, 15kA</t>
  </si>
  <si>
    <t>Dvopolni minijaturni automatski prekidač D6A, 10kA</t>
  </si>
  <si>
    <t xml:space="preserve">Četveropolni nosač cilindričnog niskonaponskog osigurača 22x58mm, tip E933/125 ili jednakovrijedan </t>
  </si>
  <si>
    <t>Cilindrični osigurač 22x58mm - 125A</t>
  </si>
  <si>
    <t>Tropolni+N katodni odvodnik prenapona klase B, 100kA, tip OVR T1 3N 25-255 TS proizvod ''ABB'' ili jednakovrijedan</t>
  </si>
  <si>
    <t>Strujni mjerni trafo 150/5A, tip CT3/400 ili jednakovrijedan</t>
  </si>
  <si>
    <t>Multifunkcijski mjerni uređaj za mjerenje struje napona snage, cos fi, za spoj na strujne trafoe ../5A, 400V, kao proiz. ABB ili jednakovrijedan tip____________</t>
  </si>
  <si>
    <t>Naponski upravljački transformator 50VA, 24VAC, tip TM-C 50/12-24VAC ili jednakovrijedan</t>
  </si>
  <si>
    <t>Minijaturni relej 4CO,6A, 24VAC, tip CR-M024AC4L proizvod ''ABB'' ili jednakovrijedan</t>
  </si>
  <si>
    <t>Podnožje minijaturnog releja tip CR-M4SS proizvod ''ABB'' ili jednakovrijedan</t>
  </si>
  <si>
    <t>Tropolna rastavna pruga 160A, razmak 100mm, tip ABB XLBM00-3P-100 ili jednakovrijedan</t>
  </si>
  <si>
    <t>Poklopac priključaka 106mm</t>
  </si>
  <si>
    <t>Tropolni rastalni umetak NH000, 25A, sa indikacijom prorade, tip OFA000H25 ili jednakovrijedan</t>
  </si>
  <si>
    <t>Tropolni rastalni umetak NH000, 35A, sa indikacijom prorade, tip OFA000H35 ili jednakovrijedan</t>
  </si>
  <si>
    <t>Tropolni rastalni umetak NH000, 50A, sa indikacijom prorade, tip OFA000H50 ili jednakovrijedan</t>
  </si>
  <si>
    <t>Tropolni rastalni umetak NH000, 63A, sa indikacijom prorade, tip OFA000H63 ili jednakovrijedan</t>
  </si>
  <si>
    <t>Četveropolna strujna zaštitna sklopka 63A, 30mA</t>
  </si>
  <si>
    <t>Jednopolni minijaturni automatski prekidač C6A, 10kA</t>
  </si>
  <si>
    <t>Jednopolni min. automatski prekidač C16A, 10kA</t>
  </si>
  <si>
    <t>Tropolni motorni sklopnik129, 3NO, 230VAC, tip AF09-30-10 ili jednakovrijedan</t>
  </si>
  <si>
    <t>1.44.</t>
  </si>
  <si>
    <t>Grebenasta sklopka, 16A, 1-0-2, 2P za ugradnju na vrata ormara, tip GN25-52-U proizvod Končar ili jednakovrijedan</t>
  </si>
  <si>
    <t>1.45.</t>
  </si>
  <si>
    <t xml:space="preserve">Digitalni uklopni sat 2CO, 230VAC, sa godišnjim kalendarom, tip kao D365 </t>
  </si>
  <si>
    <t>Minijaturni relej 4CO,6A, 230VAC, tip CR-M230AC4L proizvod ''ABB'' ili jednakovrijedan</t>
  </si>
  <si>
    <t>Automatika grijača žljebova sa sondama temperature i vlage, tip ELPOS  ili jednakovrijedan</t>
  </si>
  <si>
    <t>Nosač bakrenih sabirnica, razmak 100mm, tip ZX152 proizvod ''ABB'' ili jednakovrijedan</t>
  </si>
  <si>
    <t>Bakrena sabirnica Cu30x10mm</t>
  </si>
  <si>
    <t>Bakrena sabirnica Cu30x5mm</t>
  </si>
  <si>
    <t>Tropolna RST sabirnica 60A, 54modula, tip PS3/60 proizvod ''ABB'' ili jednakovrijedan</t>
  </si>
  <si>
    <t>Natpisne ploćice na vratima gravirane na CBC melanim plastici i natpisi i oznake elemenata u ormaru i odvodima</t>
  </si>
  <si>
    <r>
      <t xml:space="preserve">Tropolna shema izvedenog stanja razdjelnika </t>
    </r>
    <r>
      <rPr>
        <b/>
        <sz val="10"/>
        <rFont val="Arial"/>
        <family val="2"/>
        <charset val="238"/>
      </rPr>
      <t>GR-A+RVR+REG</t>
    </r>
    <r>
      <rPr>
        <sz val="10"/>
        <rFont val="Arial"/>
        <family val="2"/>
        <charset val="238"/>
      </rPr>
      <t>, napravljena u AutoCAD Electrical, Eplan ili sl.</t>
    </r>
  </si>
  <si>
    <r>
      <t xml:space="preserve">Dobava, montaža i spajanje razvodnog ormara oznake </t>
    </r>
    <r>
      <rPr>
        <b/>
        <sz val="10"/>
        <rFont val="Arial"/>
        <family val="2"/>
        <charset val="238"/>
      </rPr>
      <t>RCAR</t>
    </r>
    <r>
      <rPr>
        <sz val="10"/>
        <rFont val="Arial"/>
        <family val="2"/>
        <charset val="238"/>
      </rPr>
      <t xml:space="preserve">, sastavljen iz sekcija MREŽA i UPS, dimenzija 550x(1850+50)x225mm, tipski testiran prema IEC 60439-1/IEC 61439-1-2.Ormar je slobodnostojeći, metalni, s punim metalnim vratima, sa stupnjem zaštite IP54, tip kao ABB S&amp;J ili jednakovrijedan.
Potrebno predvidjeti 20% rezervnog prostora u svrhu budućih nadogradnji.
Stavka uključuje sav potreban montažni materijal za potpunu funkcionalnost. </t>
    </r>
  </si>
  <si>
    <t>Slobodnostojeći metalni razdjelnik 550x(1800+50)x225mm, IP54, tip ABB S&amp;J sa ušicama za učvrščenje za zid ili jednakovrijedan</t>
  </si>
  <si>
    <t>Postolje visine 50mm, dim. 550x225mm</t>
  </si>
  <si>
    <t>OPREMA MREŽA:</t>
  </si>
  <si>
    <t>Tropolna teretna sklopka 63A, 0-1, tip OT63F3 ili jednakovrijedan</t>
  </si>
  <si>
    <t>Tropolni nosač cilindričnog niskonaponskog osigurača 10,3x38mm, tip E93/32 ili jednakovrijedan</t>
  </si>
  <si>
    <t>Nosač natpisne pločice tip KA1-8120 ili jednakovrijedan</t>
  </si>
  <si>
    <t xml:space="preserve">Natpisna pločica tip KA1-8121 ili jednakovrijedan </t>
  </si>
  <si>
    <t>Cilindrični osigurač 14x51mm - 50A</t>
  </si>
  <si>
    <t xml:space="preserve">Tropolni+N katodni odvodnik prenapona klase C, 40kA, tip  OVR T2 3N 40-275SP ili jednakovrijedan </t>
  </si>
  <si>
    <t xml:space="preserve">Kombinirana zaštitna sklopka 10/1P+N/0.3A, tip DS201 B10/0.3 ili jednakovrijedan </t>
  </si>
  <si>
    <t xml:space="preserve">Kombinirana zaštitna sklopka 16/1P+N/0.03A, tip DS201 C16/0.03 ili jednakovrijedan </t>
  </si>
  <si>
    <t xml:space="preserve">Jednopolni distribucijski blok 160A, tip AD1081 ili jednakovrijedan </t>
  </si>
  <si>
    <t>2.18.</t>
  </si>
  <si>
    <t>OPREMA UPS:</t>
  </si>
  <si>
    <t>2.19.</t>
  </si>
  <si>
    <t xml:space="preserve">Tropolni nosač cilindričnog niskonaponskog osigurača 14x51mm, tip E 933/50 ili jednakovrijedan </t>
  </si>
  <si>
    <t>2.20.</t>
  </si>
  <si>
    <t>3.21.</t>
  </si>
  <si>
    <t xml:space="preserve">Tropolna sklopka 0-1,40A, tip OT40F3 ili jednakovrijedan </t>
  </si>
  <si>
    <t>2.22.</t>
  </si>
  <si>
    <t xml:space="preserve">Dvopolna sklopka 1-0-2,40A, tip OT40F4C ili jednakovrijedan </t>
  </si>
  <si>
    <t>2.23.</t>
  </si>
  <si>
    <t xml:space="preserve">Ručica za sklopku OHBS9 ili jednakovrijedan </t>
  </si>
  <si>
    <t>2.24.</t>
  </si>
  <si>
    <t>Jednopolni minijaturni automatski osigurač 25A, C karakteristike, 10kA</t>
  </si>
  <si>
    <t>2.25.</t>
  </si>
  <si>
    <t>2.26.</t>
  </si>
  <si>
    <t>2.27.</t>
  </si>
  <si>
    <t>2.28.</t>
  </si>
  <si>
    <r>
      <t xml:space="preserve">Tropolna shema izvedenog stanja razdjelnika </t>
    </r>
    <r>
      <rPr>
        <b/>
        <sz val="10"/>
        <rFont val="Arial"/>
        <family val="2"/>
        <charset val="238"/>
      </rPr>
      <t>RPOL-A</t>
    </r>
    <r>
      <rPr>
        <sz val="10"/>
        <rFont val="Arial"/>
        <family val="2"/>
        <charset val="238"/>
      </rPr>
      <t>, napravljena u AutoCAD Electrical, Eplan ili sl.</t>
    </r>
  </si>
  <si>
    <t>2.29.</t>
  </si>
  <si>
    <r>
      <t xml:space="preserve">Dobava, montaža i spajanje razvodnog ormara oznake </t>
    </r>
    <r>
      <rPr>
        <b/>
        <sz val="10"/>
        <rFont val="Arial"/>
        <family val="2"/>
        <charset val="238"/>
      </rPr>
      <t>RPOL</t>
    </r>
    <r>
      <rPr>
        <sz val="10"/>
        <rFont val="Arial"/>
        <family val="2"/>
        <charset val="238"/>
      </rPr>
      <t xml:space="preserve">, sastavljen iz sekcija MREŽA i UPS, dimenzija 800x(1850+50)x225mm, tipski testiran prema IEC 60439-1/IEC 61439-1-2.Ormar je slobodnostojeći, metalni, s punim metalnim vratima, sa stupnjem zaštite IP54, tip ABB S&amp;J ili jednakovrijedan. 
Potrebno predvidjeti 20% rezervnog prostora u svrhu budućih nadogradnji.
Stavka uključuje sav potreban montažni materijal za potpunu funkcionalnost. </t>
    </r>
  </si>
  <si>
    <t>Slobodnostojeći metalni razdjelnik 550x(1800+50)x225mm, IP54, tip ABB S&amp;J sa ušicama za učvrščenje u nišu ili jednakovrijedan</t>
  </si>
  <si>
    <t>Tropolni+N katodni odvodnik prenapona klase C, 40kA, tip OVR T2 3N 40-275SP ili jednakovrijedan</t>
  </si>
  <si>
    <t>3.17.</t>
  </si>
  <si>
    <t>3.18.</t>
  </si>
  <si>
    <t>3.19.</t>
  </si>
  <si>
    <t>Tropolni nosač cilindričnog niskonaponskog osigurača 14x51mm, tip E 933/50 ili jednakovrijedan</t>
  </si>
  <si>
    <t>3.20.</t>
  </si>
  <si>
    <t>Tropolna sklopka 0-1,40A, tip OT40F3 ili jednakovrijedan</t>
  </si>
  <si>
    <t>3.22.</t>
  </si>
  <si>
    <t>Četveropolna sklopka 1-0-2,40A, tip OT40F4C ili jednakovrijedan</t>
  </si>
  <si>
    <t>3.23.</t>
  </si>
  <si>
    <t>Ručica za sklopku OHBS9 ili jednakovrijedan</t>
  </si>
  <si>
    <t>3.24.</t>
  </si>
  <si>
    <t>Jednopolni minijaturni automatski osigurač 10A, C karakteristike, 10kA</t>
  </si>
  <si>
    <t>3.25.</t>
  </si>
  <si>
    <t>3.26.</t>
  </si>
  <si>
    <t>3.27.</t>
  </si>
  <si>
    <t>3.28.</t>
  </si>
  <si>
    <t>3.29.</t>
  </si>
  <si>
    <r>
      <t xml:space="preserve">Tropolna shema izvedenog stanja razdjelnika </t>
    </r>
    <r>
      <rPr>
        <b/>
        <sz val="10"/>
        <rFont val="Arial"/>
        <family val="2"/>
        <charset val="238"/>
      </rPr>
      <t>RCAR-A</t>
    </r>
    <r>
      <rPr>
        <sz val="10"/>
        <rFont val="Arial"/>
        <family val="2"/>
        <charset val="238"/>
      </rPr>
      <t>, napravljena u AutoCAD Electrical, Eplan ili sl.</t>
    </r>
  </si>
  <si>
    <t>3.30.</t>
  </si>
  <si>
    <r>
      <t>Kabel NYM-Y 3x2,5mm</t>
    </r>
    <r>
      <rPr>
        <vertAlign val="superscript"/>
        <sz val="10"/>
        <rFont val="Arial"/>
        <family val="2"/>
        <charset val="238"/>
      </rPr>
      <t>2</t>
    </r>
    <r>
      <rPr>
        <sz val="10"/>
        <rFont val="Arial"/>
        <family val="2"/>
        <charset val="238"/>
      </rPr>
      <t/>
    </r>
  </si>
  <si>
    <r>
      <t>Kabel NYM-Y 4x1,5mm</t>
    </r>
    <r>
      <rPr>
        <vertAlign val="superscript"/>
        <sz val="10"/>
        <rFont val="Arial"/>
        <family val="2"/>
        <charset val="238"/>
      </rPr>
      <t>2</t>
    </r>
    <r>
      <rPr>
        <sz val="10"/>
        <rFont val="Arial"/>
        <family val="2"/>
        <charset val="238"/>
      </rPr>
      <t/>
    </r>
  </si>
  <si>
    <r>
      <t>Kabel NYM-Y 3x1,5mm</t>
    </r>
    <r>
      <rPr>
        <vertAlign val="superscript"/>
        <sz val="10"/>
        <rFont val="Arial"/>
        <family val="2"/>
        <charset val="238"/>
      </rPr>
      <t>2</t>
    </r>
    <r>
      <rPr>
        <sz val="10"/>
        <rFont val="Arial"/>
        <family val="2"/>
        <charset val="238"/>
      </rPr>
      <t/>
    </r>
  </si>
  <si>
    <r>
      <t>Kabel LiY(st)Y 4x0,8 mm</t>
    </r>
    <r>
      <rPr>
        <vertAlign val="superscript"/>
        <sz val="10"/>
        <rFont val="Arial"/>
        <family val="2"/>
        <charset val="238"/>
      </rPr>
      <t>2</t>
    </r>
    <r>
      <rPr>
        <sz val="10"/>
        <rFont val="Arial"/>
        <family val="2"/>
        <charset val="238"/>
      </rPr>
      <t/>
    </r>
  </si>
  <si>
    <t>Dobava i montaža na zid plastičnog parapetnog dvodijelnog kanala, bijele boje, na radnim mjestima dužine cca 1m komplet s pregradom, kutnim i spojnim elementima i poklopcem.</t>
  </si>
  <si>
    <t>- križna sklopka</t>
  </si>
  <si>
    <t>- priključnica 230 V, N+PE, 16 A, bijela</t>
  </si>
  <si>
    <t>Ugradna stropna LED svjetiljka kao Alkon IP43 LED 40W 3000K, oznaka u projektu A ili jednakovrijedna tip_________</t>
  </si>
  <si>
    <t xml:space="preserve">Ugradna svjetiljka iz dekapiranog čelika, termostatski plastificirana bijelo, sa ovjesom za brzu montažu u spušteni strop, dim: 595X595mm, h=75mm
Izvor: Visokoefikasni LED moduli
Temperatura boje svjetla: 3000K, indeks odziva boje (CRI)&gt;85
Ukupni svjetlosni tok: 3677lm
Efikasnost (LEF) 96lm/W
Optika: Mikroprizmatični pokrov za redukciju blještanja
Stupanj zaštite: IP43
LOR: 78%
Blještanje: (UGR): 16,8 (t), 16,7(l)
Snaga: 39W
Jamstvo na proizvod: 5god
</t>
  </si>
  <si>
    <t>Obračun po komadu isporučenih i ugrađenih svjetiljki.</t>
  </si>
  <si>
    <t>12.2</t>
  </si>
  <si>
    <t>Ugradna stropna LED svjetiljka kao Alkon IP43 LED 40W 3000K, oznaka u projektu A1 ili jednakovrijedna tip_________</t>
  </si>
  <si>
    <t xml:space="preserve">Ugradna svjetiljka iz dekapiranog čelika, termostatski plastificirana bijelo, sa ovjesom za brzu montažu u spušteni strop dim: 595X595mm, h=75mm
Izvor: Visokoefikasni LED moduli
Temperatura boje svjetla: 3000K, indeks odziva boje (CRI)&gt;85
Ukupni svjetlosni tok: 4615lm
Efikasnost (LEF) 94lm/W
Optika: Mikroprizmatični pokrov za redukciju blještanja
Stupanj zaštite: IP43
LOR: 77,2%
Blještanje: (UGR): 17,6 (t), 17,5(l)
Snaga: 49W
Jamstvo na proizvod: 5god
</t>
  </si>
  <si>
    <t>Ugradna stropna LED svjetiljka kao KARO RV PR 400 LED 2000 19W/840 FO, oznaka u projektu B ili jednakovrijedna tip_________</t>
  </si>
  <si>
    <t>Vratno krilo sastavljeno je od drvenog roštilja s ispunom, obostrano obloženo MDF pločom debljine 4 mm, završno lakirano mat PU lakom u tonu RAL 9010. Ugrađuje se u dovratnik ("futer" štok). Dovratnik i završne letvice (izrađene od MDF-a) kao i samo vratno krilo, završno se obrađuju u bijeloj boji ( RAL 9010), mat PU lakom.
Širina dovratnika treba odgovarati širini gotovog zida. Ukrasna završna pokrovna letvica preklopit će spoj drvenog dovratnika i zida.
 Krilo je bez “falca “ s upuštenim inox okovom kojim se krilo vezuje za dovratnik.Vrata moraju na dovratniku imati gumenu brtvu bijele boje.</t>
  </si>
  <si>
    <t xml:space="preserve">Sva unutarnja ulazna vrata ureda, ulaza u sanitarne grupe i slično prema hodnicima i zajedničkim komunikacijama moraju biti  1. zvučne klase  te ostvarivati zvučnu izolaciju od min Rw = 32 dB. </t>
  </si>
  <si>
    <t>Protupožarna vrata</t>
  </si>
  <si>
    <t>Obračun po kompletu izvedenog otvora.</t>
  </si>
  <si>
    <t>2.1.10.</t>
  </si>
  <si>
    <t>Ličilački radovi</t>
  </si>
  <si>
    <t>Stavka obuhvaća sav rad i materijal potreban za pripremu podloge kitanjem i gletanjem te bojanje zidova i stropova od gipskartonskih ploča  poludisperzivnom bojom (2x).</t>
  </si>
  <si>
    <t xml:space="preserve">Bojanje zidova od gipskartonskih ploča </t>
  </si>
  <si>
    <t xml:space="preserve">Bojanje stropova od gipskartonskih ploča </t>
  </si>
  <si>
    <t>Bojanje zidova i stropova od gipskartonskih ploča poludisperzivnom bojom</t>
  </si>
  <si>
    <r>
      <t>Obračun po m</t>
    </r>
    <r>
      <rPr>
        <vertAlign val="superscript"/>
        <sz val="10"/>
        <rFont val="Arial"/>
        <family val="2"/>
        <charset val="238"/>
      </rPr>
      <t xml:space="preserve">2 </t>
    </r>
    <r>
      <rPr>
        <sz val="10"/>
        <rFont val="Arial"/>
        <family val="2"/>
        <charset val="238"/>
      </rPr>
      <t>kompletno obojanog zida/stropa.</t>
    </r>
  </si>
  <si>
    <t>Ličilački radovi UKUPNO:</t>
  </si>
  <si>
    <t>2.1.11.</t>
  </si>
  <si>
    <t>Izrada ravnog krova</t>
  </si>
  <si>
    <r>
      <t>Obračun po m</t>
    </r>
    <r>
      <rPr>
        <vertAlign val="superscript"/>
        <sz val="10"/>
        <rFont val="Arial"/>
        <family val="2"/>
        <charset val="238"/>
      </rPr>
      <t xml:space="preserve">2 </t>
    </r>
    <r>
      <rPr>
        <sz val="10"/>
        <rFont val="Arial"/>
        <family val="2"/>
        <charset val="238"/>
      </rPr>
      <t>.</t>
    </r>
  </si>
  <si>
    <t>OSB ploče d=1,8 cm</t>
  </si>
  <si>
    <t>Stavka obuhvaća dobavu i ugradnju vertikalnog oluka izrađenog od pocinčanog obojenog lima u boji fasadnog panela. U cijenu je uključen sav spojni i pričvrsni materijal potreban za kompletnu ugradnju vertikalnog oluka uključujući sve spojeve sa horizontalnim olucima te izljevne elemente.</t>
  </si>
  <si>
    <t>Dobava, isporuka i ugradnja pločice za označavanje detektora.</t>
  </si>
  <si>
    <t>Dobava, isporuka, ugradnja i spajanje ručnog analogno adresabilnog javljača požara za unutrašnju montažu.</t>
  </si>
  <si>
    <t>Obračun po kom ugrađene sirene.</t>
  </si>
  <si>
    <t>WC školjka baltik</t>
  </si>
  <si>
    <t>Obračun po kompletu ugrađenog elementa.</t>
  </si>
  <si>
    <t>Keramički umivaonik</t>
  </si>
  <si>
    <t>Stojeći pisoar</t>
  </si>
  <si>
    <t>Dobava i montaža stojećeg pisoara sa infracrvenim ispiračem, sifonom, te spajanje na dovod i odvod. Sav rad i materijal potreban za ugradnju pisoara.</t>
  </si>
  <si>
    <t>Obračun po komadu ugrađene slavine.</t>
  </si>
  <si>
    <t>Slavina za sudoper</t>
  </si>
  <si>
    <t>Dobava i  montaža stojeće slavine za sudoper, jednoručna, sa tri izvoda za niskomontažni el. bojler, sa kutnim ventilima (u kvaliteti npr. Armal ili jednakovrijedna _______), uključivo spajanje na dovod i odvod.</t>
  </si>
  <si>
    <t>Revizijska vratašca</t>
  </si>
  <si>
    <t>Obračun po komadu ugrađenih vratašca.</t>
  </si>
  <si>
    <t>Dobava i ugradnja niklanih revizijskih vratašca dim. 20x20 cm (uz čistače i ventile sanitarnih vodovodnih vertikala po etažama) .</t>
  </si>
  <si>
    <t>Sanitarni pribor</t>
  </si>
  <si>
    <t>električno sušilo za ruke</t>
  </si>
  <si>
    <t>kutija za vrečice – za otpadne uloške</t>
  </si>
  <si>
    <t>kanta za smeće kod umivaonika</t>
  </si>
  <si>
    <t>kanta za smeće u WC kabinama</t>
  </si>
  <si>
    <t>8.3.</t>
  </si>
  <si>
    <t>8.4.</t>
  </si>
  <si>
    <t>8.5.</t>
  </si>
  <si>
    <t>osvježivač zraka</t>
  </si>
  <si>
    <t>Stavke obuhvaćaju sav potreban rad, spojni i brtveni pribor te sve ostalo za ugradnju kompletne sanitarne opreme. Sva sanitarna oprema je 1. klase. Prije odabira sanitarne opreme zatražiti odobrenje projektanta (dostaviti na uvid raspoložive tipove sanitarne opreme).</t>
  </si>
  <si>
    <r>
      <t>Obračun po m</t>
    </r>
    <r>
      <rPr>
        <vertAlign val="superscript"/>
        <sz val="10"/>
        <rFont val="Arial"/>
        <family val="2"/>
        <charset val="238"/>
      </rPr>
      <t>2</t>
    </r>
    <r>
      <rPr>
        <sz val="10"/>
        <rFont val="Arial"/>
        <family val="2"/>
        <charset val="238"/>
      </rPr>
      <t xml:space="preserve"> izvedene izolacije.</t>
    </r>
  </si>
  <si>
    <t>Obračun po komadu izvedenog vodolova.</t>
  </si>
  <si>
    <t>Vodolov od tvrde plastike</t>
  </si>
  <si>
    <t>Cijevi za razvod tople i hladne sanitarne vode</t>
  </si>
  <si>
    <t>Plastične cijevi PP-R SDR 7,4 (PN16) unutarnjeg profila Ø 15 mm</t>
  </si>
  <si>
    <t>Obračun po m ugrađene cijevi sa svim potrebnim fazonskim komadima.</t>
  </si>
  <si>
    <t>Plastične cijevi PP-R SDR 7,4 (PN16) unutarnjeg profila Ø 20 mm</t>
  </si>
  <si>
    <t>Dobava i montaža protočnih plastičnih ventila sa niklanom kapom i rozetom.</t>
  </si>
  <si>
    <t>Obračun po kom ugrađenog ventila.</t>
  </si>
  <si>
    <t>4.5.</t>
  </si>
  <si>
    <t>4.6.</t>
  </si>
  <si>
    <t>Dobava i montaža podnih kupaonskih PP propusnih slivnika sa sifonom, prstenom za prihvat hidroizolacije i rešetkom vel. 10x10 cm iz nehrđajučeg čelika, odvodom DN 50 mm i dovodom DN 50 mm, tipa „Kessel“ ili jednakovrijedan_________</t>
  </si>
  <si>
    <t>Cijevi za sanitarnu odvodnju</t>
  </si>
  <si>
    <t>PVC cijevi DN 50 mm</t>
  </si>
  <si>
    <t>Plastični jednodijelni sifon</t>
  </si>
  <si>
    <t>Obračun po kom ugrađenog sifona.</t>
  </si>
  <si>
    <t>Dobava i montaža plastičnih jednodjelnih sifona za sudoper, kompet sa "manžet" gumom.</t>
  </si>
  <si>
    <t xml:space="preserve">Nosivi sloj izvodi se od mehanički zbijenog zrnatog kamenog materijala. Obuhvaća nabavu materijala, prijevoz, upotrebu opreme te sav rad na izradi i ugradnji sloja. </t>
  </si>
  <si>
    <t>Obračun po m³ ugrađenog materijala u zbijenom stanju.</t>
  </si>
  <si>
    <t>Izrada nasipa od kamenitih materijala 
(OTU II st. 2-09.3)</t>
  </si>
  <si>
    <t xml:space="preserve">Izrada posteljice od kamenitih materijala
(OTU II st. 2-10.3)                 </t>
  </si>
  <si>
    <t>5.4.</t>
  </si>
  <si>
    <t>7.</t>
  </si>
  <si>
    <t>8.</t>
  </si>
  <si>
    <t>9.</t>
  </si>
  <si>
    <t>Bitumenizirani nosivi sloj</t>
  </si>
  <si>
    <t>4.</t>
  </si>
  <si>
    <t>(OTU III st.5-03)</t>
  </si>
  <si>
    <t>Obračun po m² poprskane površine.</t>
  </si>
  <si>
    <t>Bitumenski međusloj za sljepljivanje bitumeniziranog i cementom stabiliziranog nosivog sloja</t>
  </si>
  <si>
    <t>Obuhvaća nabavu materijala, prijevoz, upotrebu opreme i sve ostalo što je potrebno za izvođenje radova.</t>
  </si>
  <si>
    <t>Obuhvaća nabavu materijala, prijevoz, upotrebu opreme te sav rad na izradi i ugradnji sloja.</t>
  </si>
  <si>
    <t>Bitumenski međusloj za sljepljivanje asfaltnih slojeva</t>
  </si>
  <si>
    <t>(OTU III st.6-01)</t>
  </si>
  <si>
    <t>10.</t>
  </si>
  <si>
    <t>9.1.</t>
  </si>
  <si>
    <t>10.1.</t>
  </si>
  <si>
    <t>Betonski rubnjak</t>
  </si>
  <si>
    <t>(OTU II st.3-04.7.1.)</t>
  </si>
  <si>
    <t>Obuhvaća nabavu materijala, prijevoz, upotrebu opreme, te sav rad na izradi i ugradnji rubnjaka uključujući pripremu podloge, njegu, izradu dilatacija i uzdužnog spoja s kolnikom.</t>
  </si>
  <si>
    <t>Obračun po m¹ postavljenog rubnjaka.</t>
  </si>
  <si>
    <t>11.</t>
  </si>
  <si>
    <t>11.1.</t>
  </si>
  <si>
    <t>PROMETNE POVRŠINE UKUPNO:</t>
  </si>
  <si>
    <t>Izrada bankina od zrnatog kamenog materijala</t>
  </si>
  <si>
    <t>(OTU II st. 2-16.1)</t>
  </si>
  <si>
    <t>Obuhvaća sav materijal, prijevoz, upotrebu opreme i rad na izradi bankina od zrnatog kamenog materijala.</t>
  </si>
  <si>
    <t>Obračun po m' potpuno izvedene bankine.</t>
  </si>
  <si>
    <t>Polica PK 200 sa poklopcem</t>
  </si>
  <si>
    <t>Dobava i polaganje tvrde plasticne cijevi po konstrukciji nadstrešnice ukljucivo kutije, celicne obujmice , te ostali potreban ovjesni pribor i materijal</t>
  </si>
  <si>
    <t>Instalacije promjenjive signalizacije</t>
  </si>
  <si>
    <t>Stavkama je obuhvaćena nabava, doprema i ugradnja opreme sa svim potrebnim spajanjima, ispitivanjima i mjerenjima na kompletnoj instalaciji, izrada shema izvedenog stanja, puštanje u rad, obuka korisnika te izdavanje potvrde.</t>
  </si>
  <si>
    <t>Promjenjiva prometna signalizacija nadstrešnice</t>
  </si>
  <si>
    <t>Kontrolna kućica carine za putnički promet - TIP 2</t>
  </si>
  <si>
    <t>Kontrolna kućica policije za putnički promet - TIP 1</t>
  </si>
  <si>
    <t>Konstrukcija kontrolne kućice</t>
  </si>
  <si>
    <t>Čeličnu konstrukciju je potrebno  zaštititi od korozije pridržavajući se Tehničkog propisa za čelične konstrukcije (NN 112/08, 125/10, 73/12, 136/12).</t>
  </si>
  <si>
    <t>Obračun po kg čelične konstrukcije</t>
  </si>
  <si>
    <t>Otvor Ø40 mm za manipulaciju dizalicama</t>
  </si>
  <si>
    <t>Obračun po komadu izvedenog otvora.</t>
  </si>
  <si>
    <t>Stavka obuhvaća sav rad i metrijal potreban za izradu otvora za manipulaciju dizalicama uključujući PVC čepove za njihovo zatvaranje.</t>
  </si>
  <si>
    <t>Podnica kućice</t>
  </si>
  <si>
    <r>
      <t>Obračun po m</t>
    </r>
    <r>
      <rPr>
        <vertAlign val="superscript"/>
        <sz val="10"/>
        <rFont val="Arial"/>
        <family val="2"/>
        <charset val="238"/>
      </rPr>
      <t>2</t>
    </r>
    <r>
      <rPr>
        <sz val="10"/>
        <rFont val="Arial"/>
        <family val="2"/>
        <charset val="238"/>
      </rPr>
      <t xml:space="preserve"> izvedene podnice.</t>
    </r>
  </si>
  <si>
    <t>Toplinska izolacija poda</t>
  </si>
  <si>
    <t>Podna obloga od ploča vodootporne iverice</t>
  </si>
  <si>
    <t>Dobava i ugradnja podloge podne obloge od ploča vodootporne iverice debljine 2 cm koja se montira na čeličnu konstrukciju poda nakon postave toplinske izolacije.</t>
  </si>
  <si>
    <t>Podna obloga od industrijskog PVC poda</t>
  </si>
  <si>
    <t>Dobava i ugradnja podne obloge na prethodno pripremljenu podlogu prema uputi proizvođača. Podna obloga je od industrijskog PVC poda u trakama debljine 2mm. Prije postave podne obloge prekontrolirati podnu površinu. Podloga mora biti suha, čvrsta i ravna. Unutar podne plohe ostaviti otvor veličine 50x50 cm za dovod instalacija na mjestu dovoda instalacija ispod kabine. Poklopac otvora izvesti završno kao i obloga poda. Poklopac i okvir otvora je od čeličnih limova i profila antikorozivno zaštićen sa upuštenom ručicom za podizanje. Rubove poklopca zaštiti metalnim lajsnama. U stavku uključiti sav materijal i rad pod otežanim uvjetima, te kutne pokrivne al letvice srebrne boje, visine 6 cm. Boja prema odabiru investitora.</t>
  </si>
  <si>
    <t>Obračun po m2 izvedene obloge/m ugrađenih letvica.</t>
  </si>
  <si>
    <t>Ostakljena vanjska stijena kućice 250 x 312 cm</t>
  </si>
  <si>
    <t>Obračun po komadu izvedene stijene.</t>
  </si>
  <si>
    <t>Ostakljena vanjska stijena kućice 240 x 312 cm</t>
  </si>
  <si>
    <t>Vanjska stijena 240 X 312 sa vratima i 2 klizna prozora</t>
  </si>
  <si>
    <t>Krov kućice</t>
  </si>
  <si>
    <r>
      <t>Obračun po m</t>
    </r>
    <r>
      <rPr>
        <vertAlign val="superscript"/>
        <sz val="10"/>
        <rFont val="Arial"/>
        <family val="2"/>
        <charset val="238"/>
      </rPr>
      <t>2</t>
    </r>
    <r>
      <rPr>
        <sz val="10"/>
        <rFont val="Arial"/>
        <family val="2"/>
        <charset val="238"/>
      </rPr>
      <t xml:space="preserve"> izvedenog krova.</t>
    </r>
  </si>
  <si>
    <t>Pokrov kućice sa žljebićem</t>
  </si>
  <si>
    <r>
      <t>Obračun po m</t>
    </r>
    <r>
      <rPr>
        <vertAlign val="superscript"/>
        <sz val="10"/>
        <rFont val="Arial"/>
        <family val="2"/>
        <charset val="238"/>
      </rPr>
      <t>2</t>
    </r>
    <r>
      <rPr>
        <sz val="10"/>
        <rFont val="Arial"/>
        <family val="2"/>
        <charset val="238"/>
      </rPr>
      <t xml:space="preserve"> izvedenog pokrova.</t>
    </r>
  </si>
  <si>
    <t>Odvod krovne vode</t>
  </si>
  <si>
    <t xml:space="preserve">Izrada, dobava i ugradnja odvoda krovne vode koji se ugrađuje u ugaone profile konstrukcije. U stavku uračunati izvedbu i brtvljenje spoja sa horizontalnim žljebom. Dužina odvoda 312 cm. </t>
  </si>
  <si>
    <t>Obračun po komadu izvedenog odvoda.</t>
  </si>
  <si>
    <t>Odvod kondenzata klima uređaja</t>
  </si>
  <si>
    <t xml:space="preserve">Izrada, dobava i ugradnja ojačanja za nosače vanjske i unutarnje klima jedinica (krov i vanjska stijena). Sve komplet do potpune gotovosti sa svim materijalom i radom. </t>
  </si>
  <si>
    <t>Ojačanja za nosače klima jedinica</t>
  </si>
  <si>
    <t>Obračun po kompletu izvedenog ojačanja.</t>
  </si>
  <si>
    <t>Metalni inox L prag</t>
  </si>
  <si>
    <t>Dobava i ugradnja metalnog inox L prag profila - u podu na poziciji vrata duljine 90 cm, razvijene širine 12 cm</t>
  </si>
  <si>
    <t>Obračun po komadu izvedenog praga.</t>
  </si>
  <si>
    <t>Vanjska stijena 240 X 312 sa vratima</t>
  </si>
  <si>
    <t>Jedinična  cijena</t>
  </si>
  <si>
    <t>Ukupna cijena (kn)</t>
  </si>
  <si>
    <t>Obračun po m³ stvarno izvršenog iskopa u sraslom stanju prema mjerama iz projekta.</t>
  </si>
  <si>
    <t>8.1.</t>
  </si>
  <si>
    <t>8.2.</t>
  </si>
  <si>
    <t>1.3.</t>
  </si>
  <si>
    <t>1.4.</t>
  </si>
  <si>
    <t>1.5.</t>
  </si>
  <si>
    <t>(OTU II st. 2-05)</t>
  </si>
  <si>
    <t xml:space="preserve">Podložni sloj i obloga kanalizacijskih cijevi                  </t>
  </si>
  <si>
    <t>(OTU II st.3-04.2.)</t>
  </si>
  <si>
    <t>(OTU II st.3-04.2.2.)</t>
  </si>
  <si>
    <t>Obuhvaća pripremu podloge, nabavu materijala, prijevoz, ugradnji te njegu sloja i obloge.</t>
  </si>
  <si>
    <t>Obračun po m³ podložnog sloja i obloge.</t>
  </si>
  <si>
    <t>(OTU II st.3-04.3.)</t>
  </si>
  <si>
    <t>Obračun po m¹ ugrađene kanalizacije.</t>
  </si>
  <si>
    <t>(OTU II st.3-04.6.)</t>
  </si>
  <si>
    <t>Zatrpavanje rova kanalizacije, građevinskih jama za slivnike, revizijska okna i separatore materijalom iz iskopa. Obuhvaća utovar, prijevoz, nasipanje, razastiranje i zbijanje materijala.</t>
  </si>
  <si>
    <t xml:space="preserve">Izrada plitke cjevne drenaže  </t>
  </si>
  <si>
    <t>(OTU II st.3-02)</t>
  </si>
  <si>
    <t>Obračun po m¹ ugrađene drenaže.</t>
  </si>
  <si>
    <t>(OTU II st.3-04.5.2)</t>
  </si>
  <si>
    <t>(OTU II st.3-04.9)</t>
  </si>
  <si>
    <t>11.2.</t>
  </si>
  <si>
    <t>12.</t>
  </si>
  <si>
    <t>(OTU IV st.7-01.4.1)</t>
  </si>
  <si>
    <t>Obračun po m³ ugrađenog betona.</t>
  </si>
  <si>
    <t>13.</t>
  </si>
  <si>
    <t>14.</t>
  </si>
  <si>
    <t>15.</t>
  </si>
  <si>
    <t>Armatura B 500</t>
  </si>
  <si>
    <t>kg</t>
  </si>
  <si>
    <t>(OTU II st.3-05.5)</t>
  </si>
  <si>
    <t>Podrazumijeva nabavu i dopremu armature i svog pomoćnog materijala, skladištenje, rezanje, savijanje i postavljanje u oplatu.</t>
  </si>
  <si>
    <t>Obračun po kg ugrađene armature.</t>
  </si>
  <si>
    <t xml:space="preserve">Podrazumijeva sav rad i materijal, sve prijevoze i prijenose, rad na izradi, ugradnji i njezi betona, te eventualno crpljenje vode. Nabava, prijevoz i rad s oplatom uključeni su u stavku. Armatura se obračunava posebno. </t>
  </si>
  <si>
    <t>Obračun po m¹ ugrađene cijevi.</t>
  </si>
  <si>
    <t>9.2.</t>
  </si>
  <si>
    <t>12.1.</t>
  </si>
  <si>
    <t>Strojno rezanje kolničke konstrukcije</t>
  </si>
  <si>
    <t>Stavka podrazumijeva profiliranje postojećeg kolnika specijalnim strojevima s ciljem izravnanja površine kolnika i prilagodbe novoj niveleti i potrebnim nagibima glodanjem. Ovom stavkom obuhvaćeno je i uklanjanje skinutog sloja asfaltne konstrukcije, odvoz na deponiju, te čišćenje obrađene površine kolnika.</t>
  </si>
  <si>
    <t>Stavka obuhvaća sav rad i opremu potrebnu za kompletno dovršenje stavke.</t>
  </si>
  <si>
    <t>Obračun po m' izvršenog rezanja.</t>
  </si>
  <si>
    <t>ODVODNJA PROMETNIH POVRŠINA</t>
  </si>
  <si>
    <t>2.1.1.</t>
  </si>
  <si>
    <t>2.1.2.</t>
  </si>
  <si>
    <t>Cestovna kanalizacija</t>
  </si>
  <si>
    <t>Iskop rova za kanalizaciju</t>
  </si>
  <si>
    <t>(OTU II st. 3-04.1)</t>
  </si>
  <si>
    <t>Iskop rova u materijalu "B" kategorije</t>
  </si>
  <si>
    <t>(OTU II st.3-04.2.1.)</t>
  </si>
  <si>
    <t>Obuhvaća pripremu podloge, nabavu materijala, prijevoz i ugradnju.</t>
  </si>
  <si>
    <t xml:space="preserve">Podložni sloj i obloga od pijeska            </t>
  </si>
  <si>
    <t>Zatrpavanje rova materijalom iz iskopa</t>
  </si>
  <si>
    <t>Zatrpavanje rova kamenim materijalom</t>
  </si>
  <si>
    <t>Podrazumijeva nabavu, sav rad i dopremu cijevi, fazonskih komada, te svog dodatnog materijala i pribora, istovar, privremeno odlaganje, skladištenje, polaganje cijevi, spuštanje u rov, ugradnju, spajanje i sav rad na postizanju i ispitivanju vodonepropusnosti.</t>
  </si>
  <si>
    <t xml:space="preserve">Revizijska okna od montažnih elemenata                               </t>
  </si>
  <si>
    <t>Obračun po kom ugrađenog okna.</t>
  </si>
  <si>
    <t>7.2.</t>
  </si>
  <si>
    <t xml:space="preserve">(OTU II st.3-04.4) </t>
  </si>
  <si>
    <t>(OTU II st.3-04.4)</t>
  </si>
  <si>
    <t>Revizijska okna</t>
  </si>
  <si>
    <t>Obračun po kom ugrađenog slivnika.</t>
  </si>
  <si>
    <t>Ugradnja poklopaca na revizijska okna</t>
  </si>
  <si>
    <t>(OTU II st.3-04.4.4)</t>
  </si>
  <si>
    <t>12.2.</t>
  </si>
  <si>
    <t>Podrazumijeva nabavu, dopremu i ugradnju okvira na pripremljeno ležište i postavljanje poklopaca. Stavka obuhvaća i izradu armiranobetonskog okvira za ležište poklopca revizijskog okna.</t>
  </si>
  <si>
    <t>Obračun po kom ugrađenog poklopca.</t>
  </si>
  <si>
    <r>
      <t>Obračun po m</t>
    </r>
    <r>
      <rPr>
        <vertAlign val="superscript"/>
        <sz val="10"/>
        <rFont val="Arial"/>
        <family val="2"/>
        <charset val="238"/>
      </rPr>
      <t>2</t>
    </r>
    <r>
      <rPr>
        <sz val="10"/>
        <rFont val="Arial"/>
        <family val="2"/>
        <charset val="238"/>
      </rPr>
      <t xml:space="preserve"> izvedene obloge.</t>
    </r>
  </si>
  <si>
    <t>Cestovna kanalizacija UKUPNO:</t>
  </si>
  <si>
    <t xml:space="preserve">Iskop humusa </t>
  </si>
  <si>
    <t>Obračun po m³ stvarno iskopanog humusa u sraslom stanju.</t>
  </si>
  <si>
    <t>13.1.</t>
  </si>
  <si>
    <t>13.2.</t>
  </si>
  <si>
    <t>16.</t>
  </si>
  <si>
    <t>17.</t>
  </si>
  <si>
    <t>ODVODNJA PROMETNIH POVRŠINA UKUPNO:</t>
  </si>
  <si>
    <t>Kanalizacijske cijevi</t>
  </si>
  <si>
    <t>2.3.1.</t>
  </si>
  <si>
    <t>Obračun po kom ugrađenog uređaja.</t>
  </si>
  <si>
    <t>Sabirna jama</t>
  </si>
  <si>
    <t>Obračun po kom izvedene sabirne jame.</t>
  </si>
  <si>
    <t>Kanal za linijsku odvodnju površinskih voda</t>
  </si>
  <si>
    <t>Dobava i montaža kanala za linijsku odvodnju površinskih voda za razred opterećenja D 400 kN. Stavka obuhvaća sav potreban rad i materijal na pripremi podloge, dobavu i ugradnju kanalske linijske rešetke i svih dijelova, spajanje te sav rad i materijal na postizanju i ispitivanju vodonepropusnosti.</t>
  </si>
  <si>
    <t>Kanal za linijsku odvodnju širine 20 cm kao tip ACO DRAIN  MONOBLOCK RD 200 ili jednakovrijedan_______</t>
  </si>
  <si>
    <t>Kanalski revizijski element za kanal širine 20 cm</t>
  </si>
  <si>
    <t>13.3.</t>
  </si>
  <si>
    <t>Sabirnik sa izljevom za kanal širine 20 cm</t>
  </si>
  <si>
    <t>Separator ulja</t>
  </si>
  <si>
    <t>Obračun po kom ugrađenog separatora.</t>
  </si>
  <si>
    <t>2.3.2.</t>
  </si>
  <si>
    <t>IZMJEŠTANJE I ZAŠTITA POSTOJEĆIH INSTALACIJA</t>
  </si>
  <si>
    <t>Izmještanje i zaštita postojećih elektroinstalacija</t>
  </si>
  <si>
    <t>Građevinski radovi</t>
  </si>
  <si>
    <t>Iskop rova za instalacije</t>
  </si>
  <si>
    <t>Zaštitne cijevi</t>
  </si>
  <si>
    <t>Podrazumijeva nabavu, sav rad i dopremu cijevi te svog dodatnog materijala i pribora, istovar, privremeno odlaganje, skladištenje, polaganje cijevi, spuštanje u rov, ugradnju, spajanje.</t>
  </si>
  <si>
    <t xml:space="preserve">Podložni sloj i obloga                </t>
  </si>
  <si>
    <t>Građevinski radovi UKUPNO:</t>
  </si>
  <si>
    <t>Elektro radovi</t>
  </si>
  <si>
    <t>m</t>
  </si>
  <si>
    <t>Plastični štitnici</t>
  </si>
  <si>
    <t>Nabava, doprema i polaganje plastičnog štitnika u kabelski rov.</t>
  </si>
  <si>
    <t>PVC traka za označavanje</t>
  </si>
  <si>
    <t>Obračun po m ugrađene trake.</t>
  </si>
  <si>
    <t>Nabava, doprema i polaganje PVC trake za označavanje u kabelski rov.</t>
  </si>
  <si>
    <t>Obračun po m ugrađenog štitnika.</t>
  </si>
  <si>
    <t>7.3.</t>
  </si>
  <si>
    <t>9.3.</t>
  </si>
  <si>
    <t>10.2.</t>
  </si>
  <si>
    <t>Cijevi za vodovod</t>
  </si>
  <si>
    <t>2.4.</t>
  </si>
  <si>
    <t>2.5.</t>
  </si>
  <si>
    <t>2.6.</t>
  </si>
  <si>
    <t>- ojačana PVC cijev Ø16 mm</t>
  </si>
  <si>
    <t>- PVC cijev Ø48 mm</t>
  </si>
  <si>
    <t>- PVC cijev Ø36 mm</t>
  </si>
  <si>
    <t>- PVC cijev Ø29 mm</t>
  </si>
  <si>
    <t>- PVC cijev Ø23 mm</t>
  </si>
  <si>
    <t>- PVC cijev Ø16 mm</t>
  </si>
  <si>
    <t>Sklopke</t>
  </si>
  <si>
    <t>Dobava, ugradnja i spajanje sklopki za podžbuknu ugradnju te ostali potreban rad, spojni pribor i materijal.</t>
  </si>
  <si>
    <t xml:space="preserve">- isklopna sklopka </t>
  </si>
  <si>
    <t xml:space="preserve">- serijska sklopka </t>
  </si>
  <si>
    <t>- izmjenična sklopka</t>
  </si>
  <si>
    <t>Dobava, ugradnja i spajanje priključnica za podžbuknu ugradnju te ostali potreban rad, spojni pribor i materijal.</t>
  </si>
  <si>
    <t>- priključnica 230 V, N+PE, 16 A s poklopcem</t>
  </si>
  <si>
    <t>- priključnica 230 V, N+PE, 16 A sa prenaponskom zaštitom</t>
  </si>
  <si>
    <t>PVC kutija RK50</t>
  </si>
  <si>
    <t>Dobavai ugradnja PVC razvodne kutije za podžbuknu ugradnju te ostali rad, spojni pribor i materijal.</t>
  </si>
  <si>
    <t>Spajanje pogona strojarskih i tehnoloških instalacija</t>
  </si>
  <si>
    <t>Stavka obuhvaća sav rad, montažni i spojni materijal potreban za funkcionalno spajanje strojarskih i tehnoloških instalacija.</t>
  </si>
  <si>
    <t>Stropni IC senzor 0-360°</t>
  </si>
  <si>
    <t>Stavka obuhvaća mjerenje UTP dionice s izdavanjem atesta
Mjerenje Cat3 spoja – link
Mjerenje svjetlovodne dionice (dvije niti) s izdavanjem atesta.</t>
  </si>
  <si>
    <t>Puštanje u rad</t>
  </si>
  <si>
    <t>Stavka obuhvaća korisničko programiranje sustava, 
unošenje korisničkih podataka, 
ispitivanje sustava, 
puštanje u rad i obuka korisnika, 
izrađivanje uputa, 
primopredaja sustava,
izdavanje atesta o funkcionalnosti sustava od nadležne institucije,</t>
  </si>
  <si>
    <t>PRIVREMENA ORGANIZACIJA GRANIČNOG PRIJELAZA</t>
  </si>
  <si>
    <t>Dobava, izrada i montaža opšava kape nadozida na krovu okapnim limom. U cijenu je uključena spoja na konstrukciju objekta te spoj sa vertikalnom oblogom nadozida.</t>
  </si>
  <si>
    <t>Stavka obuhvaća izradu ravnog krova polaganjem na nosivu konstrukciju objekta. U cijeni je sav potreban rad i spojni materijal potreban za kompletnu izvedbu krova.</t>
  </si>
  <si>
    <t>Izrada nadozida (krovna strana)</t>
  </si>
  <si>
    <t>Stavka obuhvaća izradu nadozida sa krovne strane. U cijeni je sav potreban rad i spojni materijal potreban za kompletnu izvedbu nadozida.</t>
  </si>
  <si>
    <t>2.1.12.</t>
  </si>
  <si>
    <t>Fasaderski radovi</t>
  </si>
  <si>
    <t>Izrada ventilirane fasade kompakt pločama</t>
  </si>
  <si>
    <t>Paropropusna vodonepropusna folija d=2 mm</t>
  </si>
  <si>
    <t>Kompakt ploče d=6 mm</t>
  </si>
  <si>
    <t>Bitumenska traka s uloškom od aluminijske folije d=4 mm</t>
  </si>
  <si>
    <t>Fasaderski radovi UKUPNO:</t>
  </si>
  <si>
    <t>Obračun po komadu ugrađenog prozora.</t>
  </si>
  <si>
    <t>Stolarski radovi i aluminijska bravarija</t>
  </si>
  <si>
    <t>Revizijski otvori u gipskartonskom stropu</t>
  </si>
  <si>
    <t>-isključenje postojećeg napajanja i osiguranje beznaponskog stanja uz provjeru isključenja</t>
  </si>
  <si>
    <t>-demontaža i isključenje glavnih i pomoćnih razdjelnika, postojećeg agregata i UPS uređaja</t>
  </si>
  <si>
    <t>-demontaža rasvjetnih armatura i predaja Investitoru</t>
  </si>
  <si>
    <t>-demontaža postojećih rasvjetnih stupova sa svjetiljkama i predaja investitoru</t>
  </si>
  <si>
    <t xml:space="preserve">-demontaža glavnih vodova i izvlačenje iz postojeće kabelske kanalizacije </t>
  </si>
  <si>
    <t>-zbrinjavanje opreme elektro dijela jake struje kao koristan otpad za svu opremu koju ne preuzima Investitor</t>
  </si>
  <si>
    <t>Demontaža postojećih instalacija slabe struje starog graničnog prelaza u III fazi gradnje uključivo:</t>
  </si>
  <si>
    <t>-demontaža opreme slabe struje sa odspajanjem kabela i komunikacijskog razdjelnika sa predajom Investitoru.</t>
  </si>
  <si>
    <t>-zbrinjavanje opreme elektro dijela slabe struje kao koristan otpad za svu opremu koju ne preuzima Investitor</t>
  </si>
  <si>
    <t xml:space="preserve">-demontaža vodova lokalne instalacije i izvlačenje iz postojeće kabelske kanalizacije </t>
  </si>
  <si>
    <t>Demontaža i odspajanje svih spojeva na stupovima rasvjete, mjernim spojevima objekata koji se uklanjaju, antenskom stupu, nadstrešnici, i glavnim SIP izvodima</t>
  </si>
  <si>
    <t>Zbrinjavanje demontirane opreme kao koristan otpad</t>
  </si>
  <si>
    <t>Ostakljena stijena sa kliznim šalter prozorom i šalter pultom od plastificiranih alu profila dimenzija 120x130 cm (stavka 17a)</t>
  </si>
  <si>
    <t>Ostakljena stijena sa kliznim šalter prozorom i šalter pultom od plastificiranih alu profila dimenzija 180x130 cm (stavka 17b)</t>
  </si>
  <si>
    <t>Unutarnja obloga pročeljnog zida d=12,5 cm protupožarnim gipskartonskim pločama</t>
  </si>
  <si>
    <t xml:space="preserve">Stavka obuhvaća dobavu i izradu unutarnje obloge pročeljnog zida protupožarnim gipskartonskim pločama debljine 12,5 mm u dva sloja na podkonstrukciji i ispune od kamene vune debljine 5 cm i PE folije polagane s preklopom tipa Knauf ili jednakovrijedan ____________.Vatrootpornost zida 60min. Zidne pregrade se izvode od betonske ploče do nosive konstrukcije krova. Preostale šupljine zapuniti pur pjenom. Stavkom je obuhvaćen sav rad te pričvrsni materijal potreban za kompletnu izvedbu obloge zida. </t>
  </si>
  <si>
    <t>Prometno svjetlo - treptač. Veličina laterne Ø300 mm sa LED izvorom svjetlosti, kučište od polikarbonata crne boje otpornog na UV zračenje. Stavka uključuje tipski stup za prihvat treptača visine h=120 cm, temelj 30×30×60, temeljna ploča, nosač i ostali pribor do potpune funkcionalnosti.</t>
  </si>
  <si>
    <t>Promjenjivi svjetlosni znakovi</t>
  </si>
  <si>
    <t>Dobava i montaža promjenjivog svjetlosnog znaka toka prometa  u LED tehnologiji sa ugradenim pojedinacnim komunikacijskim modulom i modulom za upravljanje štednim režimom rasvjete, konzolom za montažu na konstrukciju nadstrešnice,  te sav ostali potreban pribor i materijal. Mehanicka zaštita minimalno IP43 za LED i IP54 za elektronicke komponente.</t>
  </si>
  <si>
    <t>Dodatna oprema</t>
  </si>
  <si>
    <t>Dobava i ugradnja u razdjelnik graničnog prijelaza dodatne opreme. Stavkom je uključeno sav potreban rad i spojni materijal te sva spajanja i ispitivanja potrebna za ugradnju dodatne opreme do postizanja potpune funkcionalnosti.</t>
  </si>
  <si>
    <t>Automatski prekidač C16A/1p</t>
  </si>
  <si>
    <t>Grebenasta sklopka 16A/1p</t>
  </si>
  <si>
    <t>Sklopnik 20A/2p</t>
  </si>
  <si>
    <t>Kabel za napajanje upravljačkog modula</t>
  </si>
  <si>
    <t>Dobava i polaganje kabela za napajanje upravljačkog modula sa spajanjem i ispitivanjem kabela.</t>
  </si>
  <si>
    <t>5.1.2.</t>
  </si>
  <si>
    <t>Vanjska odvodnja</t>
  </si>
  <si>
    <t xml:space="preserve">m³ </t>
  </si>
  <si>
    <t>Obuhvaća pripremu podloge, nabavu materijala, prijevoz, ugradnji te njegu podložnog sloja.</t>
  </si>
  <si>
    <t>Izrada betonske obloge propusta</t>
  </si>
  <si>
    <t>Obračun po m³ izvedene obloge.</t>
  </si>
  <si>
    <t>Obloga cijevnih propusta betonom C20/25</t>
  </si>
  <si>
    <t>(OTU IV st.7-01.4)</t>
  </si>
  <si>
    <t>Izrada betonske glave propusta, C 30/37</t>
  </si>
  <si>
    <t>Podrazumijeva sav rad i materijal, sve prijevoze i prijenose, rad na izradi, ugradnji i njezi betona, te eventualno crpljenje vode. Nabava, prijevoz i rad s oplatom uključeni su u stavku. Armatura se obračunava posebno.</t>
  </si>
  <si>
    <t xml:space="preserve">Ugradnja cijevi propusta </t>
  </si>
  <si>
    <t>Ø 800 mm</t>
  </si>
  <si>
    <t>Hidroizolacija vanjskih betonskih ploha</t>
  </si>
  <si>
    <t>(OTU II st.3-05.3.4)</t>
  </si>
  <si>
    <t>Obračun po m² izolirane površine.</t>
  </si>
  <si>
    <t>Izrada klina od kamenog materijala</t>
  </si>
  <si>
    <t>(OTU II st.2-09)</t>
  </si>
  <si>
    <t>Obuhvaća dobavu, materijal, prijevoz, nasipanje, razastiranje i zbijanje materijala.</t>
  </si>
  <si>
    <t xml:space="preserve">Zatrpavanje materijalom iz iskopa </t>
  </si>
  <si>
    <t>Obuhvaća prijevoz, nasipanje, razastiranje i zbijanje materijala.</t>
  </si>
  <si>
    <t>AB taložnica C 30/37</t>
  </si>
  <si>
    <t>Vanjska odvodnja UKUPNO:</t>
  </si>
  <si>
    <t>ODVODNJA KROVNIH VODA</t>
  </si>
  <si>
    <t xml:space="preserve">Odvodnja krovnih voda podrazumijeva sve radove koje je potrebno izvesti za funkcionalnu odvodnju krovnih voda objekata na prometnim površinama i otocima graničnog prijelaza. Samo prikupljanje krovnih voda (krovne vertikale i horizontale) obuhvaćeno je u limarskim radovima pojedinih objekata. </t>
  </si>
  <si>
    <t>ODVODNJA KROVNIH VODA UKUPNO:</t>
  </si>
  <si>
    <t>5.3.1.</t>
  </si>
  <si>
    <t>5.3.1.1.</t>
  </si>
  <si>
    <t>5.3.1.2.</t>
  </si>
  <si>
    <t>5.3.2.</t>
  </si>
  <si>
    <t>5.3.2.1.</t>
  </si>
  <si>
    <t>5.3.2.2.</t>
  </si>
  <si>
    <t>Rušenje postojećih propusta</t>
  </si>
  <si>
    <t>Podrazumijeva rušenje svih sastavnih elemenata propusta i zbrinjavanje otpadnog i upotrebljivog materijala na odlagalište.</t>
  </si>
  <si>
    <t>Obračun po komadu porušenog propusta.</t>
  </si>
  <si>
    <t>Demontaža postojeće odbojne ograde</t>
  </si>
  <si>
    <t>Stavka podrazumijeva demontažu postojeće odbojne ograde, privremeno odlaganje, odvoz i zbrijanjavanje na odlagalište.</t>
  </si>
  <si>
    <t>Obračun po m' demontirane odbojne ograde.</t>
  </si>
  <si>
    <t>Odvoz postojeće interijerske opreme kontejnera</t>
  </si>
  <si>
    <t>Obračun po komadu odvezenog kontejnera.</t>
  </si>
  <si>
    <t>Obračun po komadu uklonjene nadstrešnice.</t>
  </si>
  <si>
    <t>Obračun po komadu uklonjenog jarbola.</t>
  </si>
  <si>
    <t>9.6.</t>
  </si>
  <si>
    <t>Obračun po komadu odvezenog agregata.</t>
  </si>
  <si>
    <t>9.7.</t>
  </si>
  <si>
    <t>Obračun po komadu uklonjene rampe.</t>
  </si>
  <si>
    <t>9.8.</t>
  </si>
  <si>
    <t>Obračun po komadu uklonjene kabine.</t>
  </si>
  <si>
    <t>agregat tlocrtnih dimenzija 1,2m x 0,8m; h=1,2m</t>
  </si>
  <si>
    <t>spremnik tlocrtnih dimenzija 1,2m x 0,8m; h=1,2m</t>
  </si>
  <si>
    <t xml:space="preserve">Usitnjavanje betonske konstrukcije platoa i pripadajućih stepenica. </t>
  </si>
  <si>
    <t>Potrebno je obratiti pažnju da takav materijal ne sadrži organske primjese, koje ga čine nepodobnim za ponovnu upotrebu.</t>
  </si>
  <si>
    <t>Betonski plato za agregat 5,21m x 1,85m; d=8-10cm</t>
  </si>
  <si>
    <t>Betonske stepenice na terenu tlocrtnih dimenzija 3,25m x 0,85m</t>
  </si>
  <si>
    <t>9.9.</t>
  </si>
  <si>
    <t>Odvoz postojećeg agregata u skladište investitora</t>
  </si>
  <si>
    <t>Izrada humusiranih i zatravljenih bankina</t>
  </si>
  <si>
    <t>(OTU II st. 2-16.2)</t>
  </si>
  <si>
    <t>Obračun po m² potpuno završene i zatravljene bankine.</t>
  </si>
  <si>
    <t>Obuhvaća sav materijal, prijevoz, upotrebu opreme i rad na polaganju humusa i zaštite travnatom vegetacijom. Debljina humusa je 15 cm.</t>
  </si>
  <si>
    <t>Betonski kolnik C35/45, d=20 cm</t>
  </si>
  <si>
    <t>Rubnjak 8/20 cm, C 35/45</t>
  </si>
  <si>
    <t>Rubnjak 18/24 cm, C 35/45</t>
  </si>
  <si>
    <t>Čeličnorešetkasti stup za videonadzor visine 18 m</t>
  </si>
  <si>
    <t>Dobava i ugradnja stupa od čeličnorešetkaste konstrukcije i spojnih elemenata za stup (čelik S355JR), vruće cinčanje, transport, skladištenje, sastavljanje i montaža stupa, zaštitno bojanje spojeva i eventualnih oštećenja cinka  na konstrukciji. U stavci su uključene penjalice, gromobran te signalno svijetlo.</t>
  </si>
  <si>
    <t>Podrazumijeva svu nabavu, materijal i rad na iskopu i zatrpavanju, izradi podloge cijevi od betona klase C 12/15, filtarskog sloja, nabavu i dopremu drenažnih PVC cijevi promjera 160 mm, materijala i pribora, istovar, privremeno odlaganje, skladištenje, polaganje cijevi, ugradnju i spajanje.</t>
  </si>
  <si>
    <t>Podrazumijeva sav prijevoz i rad na izradi podloge i obloge od betona klase C 25/30, izrada i doprema te montaža polietilenskog slivnika s dvostrukom rešetkom unutarnjeg promjera 500 mm , te svih sastavnih dijelova, materijala i pribora, istovar, privremeno odlaganje, skladištenje, montažu,  ugradnju okvira i slivne rešetke nosivosti 400 kN, izvedba spojeva sa cjevi te sav rad i materijal na postizanju i ispitivanju vodonepropusnosti.</t>
  </si>
  <si>
    <t>Betonski rigol</t>
  </si>
  <si>
    <t>(OTU II st.3-04.8.1.)</t>
  </si>
  <si>
    <t>Obuhvaća nabavu materijala, prijevoz, upotrebu opreme, te sav rad na izradi i ugradnji monolitnog ili predgotovljenog rigola uključujući, pripremu podloge, njegu, izradu dilatacija i uzdužnog spoja s kolnikom.</t>
  </si>
  <si>
    <t>Obračum po m¹ potpuno izrađenog rigola.</t>
  </si>
  <si>
    <t>Rigol plitki dimenzija 100x65x15 cm, C 40/45</t>
  </si>
  <si>
    <t>Podrazumijeva nabavu i dopremu betonskih cijevi C 30/37, te svog dodatnog materijala i pribora, istovar, privremeno odlaganje, skladištenje, polaganje cijevi, spuštanje u rov, ugradnju, spajanje i sav rad na postizanju vodonepropusnosti.</t>
  </si>
  <si>
    <t>Hidroizolacija vanjskih betonskih ploha s dva vruća premaza bitumenom. Podrazumijeva nabavu i dopremu svog materijala, skladištenje, sav rad na njegovom postavljanju na betonsku plohu. U stavku je uključena priprema podloge, hidroizolacija betonskih ploha i mehanička zaštita same hidroizolacije stiroporom.</t>
  </si>
  <si>
    <t xml:space="preserve">Podložni sloj od betona C12/15                      </t>
  </si>
  <si>
    <t>Ugradnja cijevi zacjevljeavanja otvorenog kanala</t>
  </si>
  <si>
    <t>AB Uljevna građevina C 30/37</t>
  </si>
  <si>
    <t>Glavna konstrukcija</t>
  </si>
  <si>
    <t>Potkonstrukcija</t>
  </si>
  <si>
    <t>Završna obrada vanjskog potpornog zida</t>
  </si>
  <si>
    <t xml:space="preserve">Stavka obuhvaća dobavu i izvedbu završne obrade armiranobetonskog potpornog zida. Stavkom je obuhvaćen sav potreban rad i materijal potreban za završnu obradu. </t>
  </si>
  <si>
    <t>Geotekstil d=0,15cm</t>
  </si>
  <si>
    <t>Ploče od ekstrudirane polistirenske pjene (XPS) d=5 cm, toplinska provodljivost 0,03 W/mK, tlačna čvrstoća &gt; 300 kPa</t>
  </si>
  <si>
    <t>Čepasta plastika d=0,15 cm</t>
  </si>
  <si>
    <t>Gipskartonski pregradni zidovi d=20cm</t>
  </si>
  <si>
    <t>Gipskartonski impregnirani pregradni zidovi d=10 cm</t>
  </si>
  <si>
    <t>Gipskartonski protupožarni pregradni zidovi d=20cm</t>
  </si>
  <si>
    <t>Vrata svijetle veličine otvora min 90x205 cm (zidarski otvor veličine 100x210 cm, zid d=12,5 ili 20 cm cm) POZ 15</t>
  </si>
  <si>
    <t>Vrata - zidarski otvor veličine 100x210 cm POZ 15a</t>
  </si>
  <si>
    <t>Unutarnja ostakljena dvokrilna vrata s nadsvjetlom, ukupne dim 170x270 cm. POZ 16
Jedno zakretno krilo širine 100 cm, drugo krilo širine 70 cm, s mogućnošću fiksiranja u pod i strop.</t>
  </si>
  <si>
    <t>Dvokrilni zaokretno-otklopni aluminijsko plastificirani prozor dimenzija 135x130 cm POZ 3</t>
  </si>
  <si>
    <t>Dobava, izrada i postava PVC folije d=1,5 mm na zaključcima-atikama krova visine cca 60 cm, preko mineralne vune na atikama. Uključeni fiksirani kutni profili od PVC Sika lima u podnožju i vrhu atike u cilju ljepljenja folije na iste. Foliju u vrhu atike prepustiti preko vanjskog ruba fasade.</t>
  </si>
  <si>
    <t>Dobava, izrada i postava PVC folije d=1,5 mm na zaključcima-atikama krova visine  225 cm, preko mineralne vune na atikama. Uključeni fiksirani kutni profili od PVC Sika lima u podnožju i vrhu atike u cilju ljepljenja folije na iste. Foliju u vrhu atike prepustiti preko vanjskog ruba fasade.</t>
  </si>
  <si>
    <t>Vanjska sekcijska vrata svijetle veličine otvora 960x350 cm</t>
  </si>
  <si>
    <t>potkonstrukcija glavne nadstrešnice</t>
  </si>
  <si>
    <t xml:space="preserve">Čišćenje terena. čišćenje od građevinskog i drugog otpada te od onečišćene zemlje. Iskop, utovar i odvoz na deponij. </t>
  </si>
  <si>
    <t>PEHD cijevi DN 200 mm, SN 8</t>
  </si>
  <si>
    <t>PEHD cijevi DN 250 mm, SN 8</t>
  </si>
  <si>
    <t>Podrazumijeva sav prijevoz, materijal i rad na izradi podloge okna od klase betona C 12/15, nabavu i dopremu okna, te svih sastavnih dijelova, materijala i pribora, istovar, privremeno odlaganje, skladištenje, polaganje u rov, montažu, ugradnja stupaljki s osiguranjem od pada, izvedba spojeva s cjevima te sav rad i materijal na postizanju i ispitivanju vodonepropusnosti. Poklopac nije uključen u cijenu.</t>
  </si>
  <si>
    <t>PEHD okna DN 800 mm</t>
  </si>
  <si>
    <t>dimenzija Ø60 cm nosivosti 400kN</t>
  </si>
  <si>
    <t xml:space="preserve">Podrazumijeva nabavu, dopremu i ugradnju montažnog separatora ulja za max protoku Q=30 l/s. Stavkom je obuhvaćen sav rad i materijal potreban za pripremu podloge i obloge separatora, izradu spojeva, ugradnju poklopaca nosivosti DN 400, bravarske opreme te sav ostali rad potreban za kompletnu ugradnju separatora. </t>
  </si>
  <si>
    <t>Kamena vuna d=10 cm  (toplinska provodljivost 0,04 W/mK) - ispuna čelične konstrukcije atike</t>
  </si>
  <si>
    <t>Dobava, izrada i montaža opšava kape atike na krovu, preko PVC folije, sa uključenim nosačima kape od plosnog čelika 30x5 mm, učvršćenih u čeličnu konstrukciju atike na svakih 600 mm. U cijenu je uključen vijčani spoj na fasadu objekta te spoj sa vertikalnom oblogom atike-nadozida.</t>
  </si>
  <si>
    <r>
      <t>Obračun po m</t>
    </r>
    <r>
      <rPr>
        <vertAlign val="superscript"/>
        <sz val="10"/>
        <rFont val="Arial"/>
        <family val="2"/>
        <charset val="238"/>
      </rPr>
      <t xml:space="preserve">  </t>
    </r>
    <r>
      <rPr>
        <sz val="10"/>
        <rFont val="Arial"/>
        <family val="2"/>
        <charset val="238"/>
      </rPr>
      <t>izvedenih obloga atika.</t>
    </r>
  </si>
  <si>
    <t>Horizontalni unutarnji žlijeb vel. 300x150 mm upušten u mineralnu vunu krova od PVC folije d=1,5 mm.</t>
  </si>
  <si>
    <t>m1</t>
  </si>
  <si>
    <t>Stavka obuhvaća izvedbu žlijeba od mineralne vune u padu 1%, učvršćenje kutnih profila od PVC Sika lima za formiranje pravilnih rubova žlijeba - 3 kom.podužno žlijeba i izradu hidroizolacije žlijeba od PVC folije 1,5 mm.</t>
  </si>
  <si>
    <t xml:space="preserve">Stavka obuhvaća izradu ventilirane fasade kompakt pločama. U cijeni je sav potreban rad i spojni materijal potreban za kompletnu izvedbu fasade. Boja fasadnih ploča prema izbora Investitora. Kompakt ploče izrađene su od duromer (duroplast) visokotlačno prešanih laminata (HPL) sukladno EN 438-6 tip EDF koji se proizvode prešanjem pod visokim tlakom i visokim temperaturama. Dvostruko ojačana akrilna PUR smola omogućuje ekstremno učinkovitu zaštitu od vremenskih uvjeta. </t>
  </si>
  <si>
    <t>Kamena vuna d=3 cm (toplinska provodljivost 0,04 W/mK)</t>
  </si>
  <si>
    <t>Kamena vuna d=10 cm (toplinska provodljivost 0,04 W/mK)</t>
  </si>
  <si>
    <t>Zgrada za  pregled vozila</t>
  </si>
  <si>
    <t>Čelični profili, graničnici grabe za pregled vozila</t>
  </si>
  <si>
    <t>Obuhvaća nabavu, dopremu i ugradnju kabelskih spojnica sa svim potrebnim priborom za ugradnju u zdencu.</t>
  </si>
  <si>
    <t>Podna obloga</t>
  </si>
  <si>
    <t>Kutne letvice</t>
  </si>
  <si>
    <t>Obračun po m ugrađenog uzemljivača.</t>
  </si>
  <si>
    <t>Odspajanje SVK u postojećem nastavku</t>
  </si>
  <si>
    <t>Siječenje SVK</t>
  </si>
  <si>
    <t>Izvlačenje SVK iz PEHD cijevi</t>
  </si>
  <si>
    <t>Radovi i mjerenja na kabelu</t>
  </si>
  <si>
    <t>Obuhvaća sav potreban rad  i mjerenja potrebna za funcionalno i kvalitetno puštanje kabela u pogon.</t>
  </si>
  <si>
    <t>5.5.</t>
  </si>
  <si>
    <t>5.6.</t>
  </si>
  <si>
    <t>5.7.</t>
  </si>
  <si>
    <t>Mjerenje pretplatničkog kabela</t>
  </si>
  <si>
    <t>Prespajanje pretplatničkog kabela</t>
  </si>
  <si>
    <t>Završna mjerenja pretplatničkog kabela</t>
  </si>
  <si>
    <t>Izmještanje i zaštita postojećih TK instalacija UKUPNO:</t>
  </si>
  <si>
    <t>Strojarski radovi</t>
  </si>
  <si>
    <t>1.6.</t>
  </si>
  <si>
    <t>Tlačna proba</t>
  </si>
  <si>
    <t>Obračun po m¹ cjevovoda.</t>
  </si>
  <si>
    <t>Ispitivanje montiranog voda na nepropusnost, komisijski, pomoću vode, na odgovarajući tlak, uključivo montažu i demontažu privremenog dovoda vode i spojeva, aparata za tlačenje s manometrom i kontrolnim manometrom, punjenje cjevovoda vodom ispuštanje vode i ispravak eventualnih neispravnosti. Prije punjenja cjevovoda vodom mora biti izvršeno djelomično zatrpavanje cijevi, osim na mjestima spojeva, da bi se dobilo na sigurnosti, tj. da ne bi tlak pomaknuo cijevi. Prije završene probe cjevovod se potpuno zatrpa. Punjenje voda vodom izvesti polagano, tako da zrak može slobodno izaći. Sve ostalo prema uputama za tlačnu probu opisanim u programu kontrole i osiguranja kvalitete.</t>
  </si>
  <si>
    <t>Dezinfekcija cjevovoda prije stavljanja u pogon</t>
  </si>
  <si>
    <t>Strojarski radovi UKUPNO:</t>
  </si>
  <si>
    <t>4.4.</t>
  </si>
  <si>
    <r>
      <t>Kabel PP00-Y 4x1,5mm</t>
    </r>
    <r>
      <rPr>
        <vertAlign val="superscript"/>
        <sz val="10"/>
        <rFont val="Arial"/>
        <family val="2"/>
        <charset val="238"/>
      </rPr>
      <t>2</t>
    </r>
    <r>
      <rPr>
        <sz val="10"/>
        <rFont val="Arial"/>
        <family val="2"/>
        <charset val="238"/>
      </rPr>
      <t/>
    </r>
  </si>
  <si>
    <r>
      <t>Kabel PP00-Y 3x1,5mm</t>
    </r>
    <r>
      <rPr>
        <vertAlign val="superscript"/>
        <sz val="10"/>
        <rFont val="Arial"/>
        <family val="2"/>
        <charset val="238"/>
      </rPr>
      <t>2</t>
    </r>
    <r>
      <rPr>
        <sz val="10"/>
        <rFont val="Arial"/>
        <family val="2"/>
        <charset val="238"/>
      </rPr>
      <t/>
    </r>
  </si>
  <si>
    <t>Elektroinstalacije kontrolnih kućica</t>
  </si>
  <si>
    <r>
      <t>Kabel PP-Y 3x2,5mm</t>
    </r>
    <r>
      <rPr>
        <vertAlign val="superscript"/>
        <sz val="10"/>
        <rFont val="Arial"/>
        <family val="2"/>
        <charset val="238"/>
      </rPr>
      <t>2</t>
    </r>
    <r>
      <rPr>
        <sz val="10"/>
        <rFont val="Arial"/>
        <family val="2"/>
        <charset val="238"/>
      </rPr>
      <t/>
    </r>
  </si>
  <si>
    <r>
      <t>Kabel PP-Y 3x1,5mm</t>
    </r>
    <r>
      <rPr>
        <vertAlign val="superscript"/>
        <sz val="10"/>
        <rFont val="Arial"/>
        <family val="2"/>
        <charset val="238"/>
      </rPr>
      <t>2</t>
    </r>
    <r>
      <rPr>
        <sz val="10"/>
        <rFont val="Arial"/>
        <family val="2"/>
        <charset val="238"/>
      </rPr>
      <t/>
    </r>
  </si>
  <si>
    <t>PVC cijevi za instalacije</t>
  </si>
  <si>
    <t>Dobava i polaganje plasticnih cijevi  te ostali potreban spojni pribor i materijal.</t>
  </si>
  <si>
    <t>KAOFLEX cijev Ø23 mm</t>
  </si>
  <si>
    <t>KAOFLEX cijev Ø16 mm</t>
  </si>
  <si>
    <t>PVC kanal</t>
  </si>
  <si>
    <t>Dobava i polaganje PVC kanala, bijeli, sa poklopcem, za razvod instalacija. Stavkom je obuhvaćen sav spojni pribor i materijal.</t>
  </si>
  <si>
    <t>Obračun po m ugrađenog kanala.</t>
  </si>
  <si>
    <t>PVC kanal 25x15 mm</t>
  </si>
  <si>
    <t>PVC kanal 17x15 mm</t>
  </si>
  <si>
    <t>Isklopna sklopka 10A</t>
  </si>
  <si>
    <t>Obračun po kom ugrađene sklopke.</t>
  </si>
  <si>
    <t>Dobava, montaža i spajanje isklopne sklopke za nadžbuknu montažu.</t>
  </si>
  <si>
    <t>Kutija za spajanje el. radijatora</t>
  </si>
  <si>
    <t>Obračun po kom ugrađene kutije.</t>
  </si>
  <si>
    <t>Dobava, montaža i spajanje nadžbukne kutije za fiksni spoj, za spajanje el.radijatora.</t>
  </si>
  <si>
    <t>Izrada, doprema i montaža razvodnog ormara kontrolne kućice izvedenog u vidu zidnog modularnog plastičnog ormara, zaštite IP30,  s plastičnim prozirnim vratima, bravicom i nosačem za jednopolnu shemu. Stavkom je obuhvaćena montažna i spojna oprema, spojni vodovi te izrada jednopolne sheme izvedenog stanja i izdavanje ispitnog lista. Uključena nabava i ugradnja sljedeće opreme:</t>
  </si>
  <si>
    <t>- grebenasta sklopka 25 A, 3-polna, montaža na DIN nosač</t>
  </si>
  <si>
    <t>- grebenasta sklopka 10 A, 1-polna, montaža na DIN nosač</t>
  </si>
  <si>
    <t>- grebenasta sklopka 20 A, 1-polna, montaža na DIN nosač</t>
  </si>
  <si>
    <t>- kombinirani prekidač LS-FI 10 A,C/0,03 A; 2-polni</t>
  </si>
  <si>
    <t>- automatski prekidač 10 kA, 20 A,C; 4-polni</t>
  </si>
  <si>
    <t>- odvodnik prenapona 20 kA, 3 P+N; 2,5 kV, tip 2</t>
  </si>
  <si>
    <t>- automatski prekidač 6A,C</t>
  </si>
  <si>
    <t>- dvopolni sklopnik 10 A, 230 VAC</t>
  </si>
  <si>
    <t>b) Polje UPS</t>
  </si>
  <si>
    <t>- grebenasta sklopka 25 A, 1-polna, montaža na DIN nosač</t>
  </si>
  <si>
    <t>- odvodnik prenapona 20 kA, 1P+N; 2,5 kV, tip 2</t>
  </si>
  <si>
    <t>Dobava i montaža na zid plastičnog parapetnog dvodijelnog kanala, bijele boje, komplet s pregradom, kutnim i spojnim elementima i poklopcem.</t>
  </si>
  <si>
    <t>Priključnice</t>
  </si>
  <si>
    <t>Dobava, ugradnja u plastični kanal i spajanje priključnica uključujući spojni pribor i materijal te razvodne kutije.</t>
  </si>
  <si>
    <t>Četverostruka priključnica 230 V, N+PE, 16 A, bijela</t>
  </si>
  <si>
    <t>Dvostruka priključnica 230 V, N+PE, 16 A, bijela</t>
  </si>
  <si>
    <t>Dvostruka priključnica 230 V, N+PE, 16 A, crvena</t>
  </si>
  <si>
    <t>Spajanje pogona strojarskih instalacija</t>
  </si>
  <si>
    <t>Stavka obuhvaća sav rad, montažni i spojni materijal potreban za funkcionalno spajanje strojarskih instalacija.</t>
  </si>
  <si>
    <t>Obračun po kom izvedenog spoja.</t>
  </si>
  <si>
    <t>- el. radijator</t>
  </si>
  <si>
    <t>- vanjska klima jedinica</t>
  </si>
  <si>
    <t>- unutarnja klima jedinica</t>
  </si>
  <si>
    <t>- odsisni ventilator</t>
  </si>
  <si>
    <t>- sobni termostat</t>
  </si>
  <si>
    <t>- el. grijač u kanalu</t>
  </si>
  <si>
    <t>Kontrolna kućica carine - TIP 2 UKUPNO:</t>
  </si>
  <si>
    <r>
      <t>Kabel PP00-Y 5x1,5mm</t>
    </r>
    <r>
      <rPr>
        <vertAlign val="superscript"/>
        <sz val="10"/>
        <rFont val="Arial"/>
        <family val="2"/>
        <charset val="238"/>
      </rPr>
      <t>2</t>
    </r>
    <r>
      <rPr>
        <sz val="10"/>
        <rFont val="Arial"/>
        <family val="2"/>
        <charset val="238"/>
      </rPr>
      <t/>
    </r>
  </si>
  <si>
    <t>- ojačana PVC cijev Ø36 mm</t>
  </si>
  <si>
    <t>- ojačana PVC cijev Ø23 mm</t>
  </si>
  <si>
    <t>12.5.</t>
  </si>
  <si>
    <t>12.6.</t>
  </si>
  <si>
    <t>12.7.</t>
  </si>
  <si>
    <t>Iskop za temelje u materijalu "C" kategorije</t>
  </si>
  <si>
    <t>Armirački radovi</t>
  </si>
  <si>
    <t>Armirački radovi UKUPNO:</t>
  </si>
  <si>
    <t>Čelična konstrukcija UKUPNO:</t>
  </si>
  <si>
    <r>
      <t>Obračun po m</t>
    </r>
    <r>
      <rPr>
        <vertAlign val="superscript"/>
        <sz val="10"/>
        <rFont val="Arial"/>
        <family val="2"/>
        <charset val="238"/>
      </rPr>
      <t xml:space="preserve">2  </t>
    </r>
    <r>
      <rPr>
        <sz val="10"/>
        <rFont val="Arial"/>
        <family val="2"/>
        <charset val="238"/>
      </rPr>
      <t>izvedenog pokrova.</t>
    </r>
  </si>
  <si>
    <t>Stavka obuhvaća dobavu i ugradnju jednostrukog pocinčanog obojenog lima - RAL 5015. U cijenu je uključen sav spojni i pričvrsni materijal potreban za kompletnu ugradnju lima.</t>
  </si>
  <si>
    <r>
      <t>Obračun po m</t>
    </r>
    <r>
      <rPr>
        <vertAlign val="superscript"/>
        <sz val="10"/>
        <rFont val="Arial"/>
        <family val="2"/>
        <charset val="238"/>
      </rPr>
      <t xml:space="preserve">  </t>
    </r>
    <r>
      <rPr>
        <sz val="10"/>
        <rFont val="Arial"/>
        <family val="2"/>
        <charset val="238"/>
      </rPr>
      <t>izvedenog opšava.</t>
    </r>
  </si>
  <si>
    <r>
      <t>Obračun po m</t>
    </r>
    <r>
      <rPr>
        <vertAlign val="superscript"/>
        <sz val="10"/>
        <rFont val="Arial"/>
        <family val="2"/>
        <charset val="238"/>
      </rPr>
      <t xml:space="preserve">2  </t>
    </r>
    <r>
      <rPr>
        <sz val="10"/>
        <rFont val="Arial"/>
        <family val="2"/>
        <charset val="238"/>
      </rPr>
      <t>izvedene obloge.</t>
    </r>
  </si>
  <si>
    <t>Obračun po m izvedenog horizontalnog oluka.</t>
  </si>
  <si>
    <t>Stavka obuhvaća dobavu i ugradnju vertikalnog oluka izrađenog od pocinčanog obojenog lima - RAL 5015. U cijenu je uključen sav spojni i pričvrsni materijal potreban za kompletnu ugradnju vertikalnog oluka uključujući sve spojeve sa horizontalnim olucima te izljevne elemente.</t>
  </si>
  <si>
    <t>Obračun po m izvedenog vertikalnog oluka.</t>
  </si>
  <si>
    <t>Krovopokrivački i limarski radovi</t>
  </si>
  <si>
    <t>Krovopokrivački i limarski radovi UKUPNO:</t>
  </si>
  <si>
    <t>Montažerski radovi</t>
  </si>
  <si>
    <t>Stavka obuhvaća dobavu i montažu višeslojnih polikarbonatnih ploča translucentnih koje se postavljaju  na čeličnu potkonstrukciju. U cijenu je uključen sav spojni i pričvrsni materijal potreban za kompletnu ugradnju ploča.</t>
  </si>
  <si>
    <t>Montažerski radovi UKUPNO:</t>
  </si>
  <si>
    <t>4.7.</t>
  </si>
  <si>
    <t>4.8.</t>
  </si>
  <si>
    <t>4.9.</t>
  </si>
  <si>
    <t>Glavna zgrada</t>
  </si>
  <si>
    <t>2.1.3.</t>
  </si>
  <si>
    <t>2.1.4.</t>
  </si>
  <si>
    <t>2.1.5.</t>
  </si>
  <si>
    <t>Zidarski radovi</t>
  </si>
  <si>
    <t>Stavka obuhvaća dobavu i polaganje slojeva poda objekta na armiranobetonsku ploču. Stavkom je obuhvaćen sav potreban rad i materijal potreban za izvedbu poda.</t>
  </si>
  <si>
    <r>
      <t>Obračun po m</t>
    </r>
    <r>
      <rPr>
        <vertAlign val="superscript"/>
        <sz val="10"/>
        <rFont val="Arial"/>
        <family val="2"/>
        <charset val="238"/>
      </rPr>
      <t>2</t>
    </r>
    <r>
      <rPr>
        <sz val="10"/>
        <rFont val="Arial"/>
        <family val="2"/>
        <charset val="238"/>
      </rPr>
      <t>.</t>
    </r>
  </si>
  <si>
    <t>Izvedba poda prizemlja</t>
  </si>
  <si>
    <t>Polimer-cementni mort d=0,5 cm</t>
  </si>
  <si>
    <t>Zidarski radovi UKUPNO:</t>
  </si>
  <si>
    <t>2.1.6.</t>
  </si>
  <si>
    <t>Obračun po kom ugrađenih penjalica.</t>
  </si>
  <si>
    <t>Keramičarski radovi</t>
  </si>
  <si>
    <r>
      <t>Obračun po m</t>
    </r>
    <r>
      <rPr>
        <vertAlign val="superscript"/>
        <sz val="10"/>
        <rFont val="Arial"/>
        <family val="2"/>
        <charset val="238"/>
      </rPr>
      <t xml:space="preserve">2 </t>
    </r>
    <r>
      <rPr>
        <sz val="10"/>
        <rFont val="Arial"/>
        <family val="2"/>
        <charset val="238"/>
      </rPr>
      <t>postavljenih pločica.</t>
    </r>
  </si>
  <si>
    <t>Postavljanje protukliznih gres keramičkih pločica na podove</t>
  </si>
  <si>
    <t>Postavljanje gres keramičkih pločica na zidove</t>
  </si>
  <si>
    <t>Izvedba sokla od gres keramičkih pločica</t>
  </si>
  <si>
    <r>
      <t>Obračun po m</t>
    </r>
    <r>
      <rPr>
        <vertAlign val="superscript"/>
        <sz val="10"/>
        <rFont val="Arial"/>
        <family val="2"/>
        <charset val="238"/>
      </rPr>
      <t>'</t>
    </r>
    <r>
      <rPr>
        <sz val="10"/>
        <rFont val="Arial"/>
        <family val="2"/>
        <charset val="238"/>
      </rPr>
      <t>.</t>
    </r>
  </si>
  <si>
    <t>Izvedba sokla od gres keramičkih pločica h=10 cm</t>
  </si>
  <si>
    <t>Tipski plastični profili</t>
  </si>
  <si>
    <t>Bridovi</t>
  </si>
  <si>
    <t xml:space="preserve">Stavka obuhvaća dobavu i polaganje tipskih plastičnih profila za ugradnju na vertikalne bridove, spojeve podnog i zidnog opločenja, dilatacijske prekid te nagazne rubove kao i inoks profila za sudar viših i nižih opločenih površina podova. </t>
  </si>
  <si>
    <t>Podopolagački radovi UKUPNO:</t>
  </si>
  <si>
    <t>2.1.8.</t>
  </si>
  <si>
    <t>Gipskartonski zidovi i stropovi</t>
  </si>
  <si>
    <t>Gipskartonski pregradni zidovi d=12,5 cm</t>
  </si>
  <si>
    <r>
      <t>Obračun po m</t>
    </r>
    <r>
      <rPr>
        <vertAlign val="superscript"/>
        <sz val="10"/>
        <rFont val="Arial"/>
        <family val="2"/>
        <charset val="238"/>
      </rPr>
      <t xml:space="preserve">2 </t>
    </r>
    <r>
      <rPr>
        <sz val="10"/>
        <rFont val="Arial"/>
        <family val="2"/>
        <charset val="238"/>
      </rPr>
      <t>izvedenog pregradnog zida.</t>
    </r>
  </si>
  <si>
    <t>Gipskartonski impregnirani pregradni zidovi d=12,5 cm</t>
  </si>
  <si>
    <t>Unutarnja obloga pročeljnog zida d=12,5 cm gipskartonskim pločama</t>
  </si>
  <si>
    <r>
      <t>Obračun po m</t>
    </r>
    <r>
      <rPr>
        <vertAlign val="superscript"/>
        <sz val="10"/>
        <rFont val="Arial"/>
        <family val="2"/>
        <charset val="238"/>
      </rPr>
      <t xml:space="preserve">2 </t>
    </r>
    <r>
      <rPr>
        <sz val="10"/>
        <rFont val="Arial"/>
        <family val="2"/>
        <charset val="238"/>
      </rPr>
      <t>izvedene obloge.</t>
    </r>
  </si>
  <si>
    <t>Unutarnja obloga pročeljnog zida d=12,5 cm impregniranim gipskartonskim pločama</t>
  </si>
  <si>
    <t>Spušteni strop od gipskartonskih ploča</t>
  </si>
  <si>
    <t>Gipskartonski zidovi i stropovi UKUPNO:</t>
  </si>
  <si>
    <t>2.1.9.</t>
  </si>
  <si>
    <t xml:space="preserve">Obračun po komadu kompletno postavljenih vrata. </t>
  </si>
  <si>
    <t>Unutarnja ulazna vrata</t>
  </si>
  <si>
    <t>FeZn traka za uzemljenje</t>
  </si>
  <si>
    <t>Obuhvaća nabavu, dopremu i ugradnju u temelj ili rov trake za uzemljenje. U stavci su uključene križne spojnice i spojevi na armaturu.</t>
  </si>
  <si>
    <t>Sustav zaštite od munje UKUPNO:</t>
  </si>
  <si>
    <t>Vanjski kabelski razvod</t>
  </si>
  <si>
    <t>Ugradnja zdenca MZ D1 (108x78x98 cm)</t>
  </si>
  <si>
    <t>Vanjski kabelski razvod UKUPNO:</t>
  </si>
  <si>
    <t>Unutarnji kabelski razvod</t>
  </si>
  <si>
    <t>Razvodna kutija 100x100 mm</t>
  </si>
  <si>
    <t>Dobava i ugradnja razvodne kutije, podžbukno.</t>
  </si>
  <si>
    <t>PVC kanal 30x15 mm</t>
  </si>
  <si>
    <t>PVC kanal 40x30 mm</t>
  </si>
  <si>
    <t>Dobava i polaganje cijevi u pod ili zid  te ostali potreban spojni pribor i materijal.</t>
  </si>
  <si>
    <t>- PEHD cijev DN 40 mm</t>
  </si>
  <si>
    <t>- PEHD cijev DN 50 mm</t>
  </si>
  <si>
    <t>Unutarnji kabelski razvod UKUPNO:</t>
  </si>
  <si>
    <t>Strukturno kabliranje</t>
  </si>
  <si>
    <t xml:space="preserve"> - prespojni panel 1U s 24xRJ45 cat6 – modularni, uključivo moduli.</t>
  </si>
  <si>
    <t xml:space="preserve"> - modularni ISDN panel za max 5x10 RJ45 modula, 1U sa stražnjim držačem kabela</t>
  </si>
  <si>
    <t xml:space="preserve"> - ISDN modul sa 10 RJ45 priključaka, Cat 3 modularni ISDN panel</t>
  </si>
  <si>
    <t xml:space="preserve"> - prednja vodilica kabela 1HE</t>
  </si>
  <si>
    <t xml:space="preserve"> - strujna razvodna letva 7x230V 19", bez prekidača</t>
  </si>
  <si>
    <t xml:space="preserve"> - polica 19" 1HE</t>
  </si>
  <si>
    <t>Stavka 4. ukupno (komplet)</t>
  </si>
  <si>
    <t xml:space="preserve"> - prespojni panel 1U s 24xRJ45 cat6 – modularni, uključivo moduli</t>
  </si>
  <si>
    <t xml:space="preserve"> - ISDN modul sa 10 RJ45 priključaka, Cat 3 za panel</t>
  </si>
  <si>
    <t xml:space="preserve"> - svjetlovodni prespojni panel do 12xSC duplex MM modula</t>
  </si>
  <si>
    <t xml:space="preserve"> - Media pretvornik 10/100Base-TX to 100Base-FX (SC)</t>
  </si>
  <si>
    <t>6.5.</t>
  </si>
  <si>
    <t>Kabel UTP cat6</t>
  </si>
  <si>
    <t>Prespojni kabel</t>
  </si>
  <si>
    <t>Obračun po kom izvedenog prespoja.</t>
  </si>
  <si>
    <t xml:space="preserve"> - UTP prespojni kabel Cat6, RJ45, 1m</t>
  </si>
  <si>
    <t xml:space="preserve"> - UTP prespojni kabel Cat6, RJ45, 2m</t>
  </si>
  <si>
    <t xml:space="preserve"> - UTP prespojni kabel Cat6, RJ45, 3m</t>
  </si>
  <si>
    <t xml:space="preserve"> - svjetlovodni prespojni kabel SC-SC MM Duplex 50/125um</t>
  </si>
  <si>
    <t xml:space="preserve"> - podžbukna 2 modula RJ45 cat6</t>
  </si>
  <si>
    <t xml:space="preserve"> - podžbukna 3 modula RJ45 cat6</t>
  </si>
  <si>
    <t xml:space="preserve"> - podžbukna 4 modula RJ45 cat6</t>
  </si>
  <si>
    <t>Obuhvaća nabavu, dopremu, polaganje kabela u kanale te provlačenje kroz cijevi. Stavkom je obuhvaćen sav potreban pribor za spajanje kabela na komunikacijske uređaje.</t>
  </si>
  <si>
    <t>Obuhvaća nabavu, dopremu i spajanje prespojnih kabela. Stavkom je obuhvaćen sav potreban rad i pribor za spajanje kabela na komunikacijske uređaje.</t>
  </si>
  <si>
    <t>Označavanje elemenata strukturnog kabliranja</t>
  </si>
  <si>
    <t>Dobava i ugradnja oznaka prema projektu na slijedeće elemente strukturnog kabliranja:</t>
  </si>
  <si>
    <t xml:space="preserve"> - komunikacijski razdjelnici
 - prespojni paneli unutar razdjelnika
 - priključna mjesta na prespojnim panelima
 - priključna mjesta na svjetlovodnim prespojnim panelima
 - instalirani kabeli na oba kraja
 - (dvostruka/trostruka/četverostruka) priključna mjesta</t>
  </si>
  <si>
    <t>Strukturno kabliranje UKUPNO:</t>
  </si>
  <si>
    <t>Lokalna računalna mreža UKUPNO:</t>
  </si>
  <si>
    <t>Sustav za dojavu požara</t>
  </si>
  <si>
    <t>Obračun po kompletu ugrađene centrale.</t>
  </si>
  <si>
    <t>Dobava, isporuka, ugradnja i spajanje modularne mikroprocesorske vatrodojavne centrale s dvije petlje za prihvat analogno adresabilnih javljača, modulom za upravljanje sirenama, compakt indikacijsko upravljačkom tipkovnicom s LC displejom (8 linija po 40 znakova). U stavci je uključena dobava i ugradnja ormara otpornosti na požar F-60 za smještaj vatrodojavne centrale.</t>
  </si>
  <si>
    <t>Obračun po kom ugrađene baterije.</t>
  </si>
  <si>
    <t>Dobava, isporuka i ugradnja baterije za rezervno napajanje vatrodojavne centrale.</t>
  </si>
  <si>
    <t>Dobava, isporuka i ugradnja paralelne tipkovnice.</t>
  </si>
  <si>
    <t>Obračun po kom ugrađene tipkovnice.</t>
  </si>
  <si>
    <t>Obračun po kom ugrađenog modula.</t>
  </si>
  <si>
    <t>Dobava, isporuka i ugradnja modula za izdvojenu tipkovnicu.</t>
  </si>
  <si>
    <t>Obračun po kom ugrađenog detektora.</t>
  </si>
  <si>
    <t>Obračun po kom ugrađenog indikatora.</t>
  </si>
  <si>
    <t>Dobava, isporuka i ugradnja paralelnog indikatora.</t>
  </si>
  <si>
    <t>Obračun po kom ugrađenog podnožja.</t>
  </si>
  <si>
    <t>Dobava, isporuka i ugradnja analogno adresabilnog podnožja za detektore.</t>
  </si>
  <si>
    <t>Pločica za označavanje detektora</t>
  </si>
  <si>
    <t>Obračun po kom ugrađene pločice.</t>
  </si>
  <si>
    <t>1.7.</t>
  </si>
  <si>
    <t>Izrada AB temelja C25/30</t>
  </si>
  <si>
    <t>Anker vijci M-20 s duplim maticama</t>
  </si>
  <si>
    <t>Stavka obuhvaća nabavu, dopremu i ugradnju anker-vijaka  s duplim maticama. U stavku je uključen sav pričvrsni i spojni materijal potreban za kompletnu ugradnju.</t>
  </si>
  <si>
    <t>Obračun po komadu ugrađenog jarbola.</t>
  </si>
  <si>
    <t>(OTU IV st.7-02)</t>
  </si>
  <si>
    <t>Obračun po m² izvedenog betonskog kolnika.</t>
  </si>
  <si>
    <t>Stavka obuhvaća nabavu, dopremu i izvedbu betonskog kolnika. Obuhvaća nabavu sastavnih i ugrađenih materijala, njege i zaštite, izrade i zapunjavanja razdjelnica i svega ostalog što je potrebno za dovršenje stavke.</t>
  </si>
  <si>
    <t>1.8.</t>
  </si>
  <si>
    <t>L 80 x 80 x 6 mm</t>
  </si>
  <si>
    <t>Podrazumijeva nabavu, dopremu i ugradnju čeličnih profila u beton. Stavkom je obuhvaćen sav rad i opremu potrebnu za spajanje, varenje i pričvršćenje elemenata te antikorozivna zaštita.</t>
  </si>
  <si>
    <t>Jarboli, rampe, temelji kamera i ostalo</t>
  </si>
  <si>
    <t>AB monolitno okno za jelku C25/30</t>
  </si>
  <si>
    <t>Automatske cestovne električne rampe</t>
  </si>
  <si>
    <t>Obračun po kompletu ugrađene rampe.</t>
  </si>
  <si>
    <t>Stavka podrazumijeva nabavu, dopremu i montažu automatskih cestovnih električnih rampi sa kompletnim priborom za ugradnju na temelje. U cijenu je uključen sav rad, materijal i ispitivanja potrebna za funkcionalnu ugradnju rampe.</t>
  </si>
  <si>
    <t>Jarboli, rampe, temelji kamera i ostalo UKUPNO:</t>
  </si>
  <si>
    <t>PROMETNA OPREMA I SIGNALIZACIJA</t>
  </si>
  <si>
    <t>Horizontalna i vertikalna signalizacija</t>
  </si>
  <si>
    <t>Obračun po komadu ugrađenog stupa</t>
  </si>
  <si>
    <t>Stup dužine 2,70 m</t>
  </si>
  <si>
    <t>Stup dužine 3,80 m</t>
  </si>
  <si>
    <t>Tipski stupovi vertikalne signalizacije</t>
  </si>
  <si>
    <t xml:space="preserve">Dobava, montaža i ugradnja tipskih pocinčanih stupova Ø 63,5 mm na koji se ugrađuju prometni znakovi. Obračun se vrši po komadu, a u cijenu uključen i iskop temelja stupa dubine min 70 cm, dobavu betona klase C25/30 i ugradnju stupa s ankerom na donjem dijelu u beton s min. 0,2m³ betona po jednom stupu. </t>
  </si>
  <si>
    <t>Prometni znakovi</t>
  </si>
  <si>
    <t xml:space="preserve">Stavka obuhvaća dobavu i montažu prometnih znakova, koji se pričvršćuju na metalne stupove ili na tipske nosače. Znakovi su izrađeni s pojačanim okvirima, kao i s retroreflektirajućom folijom klase II stabilne na ultra ljubičasto zračenje apliciranom na aluminijsku podlogu debljine 2 mm. </t>
  </si>
  <si>
    <t>Obračun po komadu ugrađenog znaka.</t>
  </si>
  <si>
    <t>3.4.</t>
  </si>
  <si>
    <t>3.5.</t>
  </si>
  <si>
    <t>3.6.</t>
  </si>
  <si>
    <t>3.7.</t>
  </si>
  <si>
    <t>3.8.</t>
  </si>
  <si>
    <t>3.9.</t>
  </si>
  <si>
    <t>Prometna oprema</t>
  </si>
  <si>
    <t>Stavka obuhvaća nabavu, dopremu i ugradnju elemenata prometne opreme. Stavkom je obuhvaćen sav rad i ugradbeni materijal potreban za kompletnu ugradnju elementa.</t>
  </si>
  <si>
    <t>Ručica za direktnu ugradnju na sklopku OT...C ili jednakovrijedan</t>
  </si>
  <si>
    <t>Signalna lampica 230VAC, zelena, tip CL-523G ili jednakovrijedan</t>
  </si>
  <si>
    <t>Ostali spojni i montažni materijal (P/F vodiči, redne stezaljke, POK kanali, pinovi, uvodnice i sl.).</t>
  </si>
  <si>
    <r>
      <t>Kabel PP00-A 4x150mm</t>
    </r>
    <r>
      <rPr>
        <vertAlign val="superscript"/>
        <sz val="10"/>
        <rFont val="Arial"/>
        <family val="2"/>
        <charset val="238"/>
      </rPr>
      <t>2</t>
    </r>
    <r>
      <rPr>
        <sz val="10"/>
        <rFont val="Arial"/>
        <family val="2"/>
        <charset val="238"/>
      </rPr>
      <t/>
    </r>
  </si>
  <si>
    <r>
      <t>Kabel PP00-Y 5x10mm</t>
    </r>
    <r>
      <rPr>
        <vertAlign val="superscript"/>
        <sz val="10"/>
        <rFont val="Arial"/>
        <family val="2"/>
        <charset val="238"/>
      </rPr>
      <t>2</t>
    </r>
    <r>
      <rPr>
        <sz val="10"/>
        <rFont val="Arial"/>
        <family val="2"/>
        <charset val="238"/>
      </rPr>
      <t/>
    </r>
  </si>
  <si>
    <r>
      <t>Kabel FGOR07 5x6mm</t>
    </r>
    <r>
      <rPr>
        <vertAlign val="superscript"/>
        <sz val="10"/>
        <rFont val="Arial"/>
        <family val="2"/>
        <charset val="238"/>
      </rPr>
      <t>2</t>
    </r>
    <r>
      <rPr>
        <sz val="10"/>
        <rFont val="Arial"/>
        <family val="2"/>
        <charset val="238"/>
      </rPr>
      <t/>
    </r>
  </si>
  <si>
    <r>
      <t>Kabel FGOR07 3x6mm</t>
    </r>
    <r>
      <rPr>
        <vertAlign val="superscript"/>
        <sz val="10"/>
        <rFont val="Arial"/>
        <family val="2"/>
        <charset val="238"/>
      </rPr>
      <t>2</t>
    </r>
    <r>
      <rPr>
        <sz val="10"/>
        <rFont val="Arial"/>
        <family val="2"/>
        <charset val="238"/>
      </rPr>
      <t/>
    </r>
  </si>
  <si>
    <r>
      <t>Kabel NHXH E90 5x4mm</t>
    </r>
    <r>
      <rPr>
        <vertAlign val="superscript"/>
        <sz val="10"/>
        <rFont val="Arial"/>
        <family val="2"/>
        <charset val="238"/>
      </rPr>
      <t>2</t>
    </r>
    <r>
      <rPr>
        <sz val="10"/>
        <rFont val="Arial"/>
        <family val="2"/>
        <charset val="238"/>
      </rPr>
      <t/>
    </r>
  </si>
  <si>
    <r>
      <t>Kabel NHXH E90 5x2,5mm</t>
    </r>
    <r>
      <rPr>
        <vertAlign val="superscript"/>
        <sz val="10"/>
        <rFont val="Arial"/>
        <family val="2"/>
        <charset val="238"/>
      </rPr>
      <t>2</t>
    </r>
    <r>
      <rPr>
        <sz val="10"/>
        <rFont val="Arial"/>
        <family val="2"/>
        <charset val="238"/>
      </rPr>
      <t/>
    </r>
  </si>
  <si>
    <r>
      <t>Kabel NHXH E90 3x2,5mm</t>
    </r>
    <r>
      <rPr>
        <vertAlign val="superscript"/>
        <sz val="10"/>
        <rFont val="Arial"/>
        <family val="2"/>
        <charset val="238"/>
      </rPr>
      <t>2</t>
    </r>
    <r>
      <rPr>
        <sz val="10"/>
        <rFont val="Arial"/>
        <family val="2"/>
        <charset val="238"/>
      </rPr>
      <t/>
    </r>
  </si>
  <si>
    <r>
      <t xml:space="preserve">Dobava kompaktnog elektroagregatskog postrojenja s mikroprocesorskim upravljanjem , namjenjeno za automatsko rezervno ili osnovno napajanje potrošača. Ugrađeno u zatvoreno kučiše s nivoom buke smanjenim na 69 dB. Pogonjeno pomoću diesel motora </t>
    </r>
    <r>
      <rPr>
        <b/>
        <sz val="10"/>
        <rFont val="Arial"/>
        <family val="2"/>
        <charset val="238"/>
      </rPr>
      <t>VOLVO</t>
    </r>
    <r>
      <rPr>
        <sz val="10"/>
        <rFont val="Arial"/>
        <family val="2"/>
        <charset val="238"/>
      </rPr>
      <t>,  koji je prirubno povezan sa sinkronim generatorom. Motor i generator su preko gumenih amortizera pričvršćeni na čelično postolje na koje je direktno pričvršćen i komandni ormar, spremnik goriva te akumulatoske baterije.</t>
    </r>
  </si>
  <si>
    <r>
      <t>Izlazna snaga definirana je prema ISO8528/5, pogonska grupa G2, s AVR regulacijom napona, stacionarni teret izohrono, kod 3x400/231 V, cos=0,8, 50 Hz. 1500 1/min, trajna snaga</t>
    </r>
    <r>
      <rPr>
        <b/>
        <sz val="10"/>
        <rFont val="Arial"/>
        <family val="2"/>
        <charset val="238"/>
      </rPr>
      <t xml:space="preserve"> 180kVA/144kW</t>
    </r>
    <r>
      <rPr>
        <sz val="10"/>
        <rFont val="Arial"/>
        <family val="2"/>
        <charset val="238"/>
      </rPr>
      <t>, snaga preopterečenja 198kVA/158,4kW.</t>
    </r>
  </si>
  <si>
    <r>
      <t xml:space="preserve">model </t>
    </r>
    <r>
      <rPr>
        <b/>
        <sz val="10"/>
        <rFont val="Arial"/>
        <family val="2"/>
        <charset val="238"/>
      </rPr>
      <t xml:space="preserve">GREEN POWER GP100 S/V </t>
    </r>
    <r>
      <rPr>
        <sz val="10"/>
        <rFont val="Arial"/>
        <family val="2"/>
        <charset val="238"/>
      </rPr>
      <t xml:space="preserve">POGONSKI MOTOR: VOLVO TAD732GE diesel motor, 4-taktni, 6 cilindara u redu,zapremine 7150 ccm, snage 170 KS, potrošnje goriva 26 l/h pri 75% tereta, s direktnim ubrizgavanjem GP-T, elektronskom regulacijom broja okretaja, suhim filtrom zraka, s prednabijanjem i hladnjakom zrak/ zrak zarka za izgaranje, vodom hlađen, tlačno podmazivan.Pogonski motor obavezno mora zadovoljavati minimalno "Stage II" Euro normu o emisiji ispušnih plinova </t>
    </r>
  </si>
  <si>
    <t xml:space="preserve">Predgrijavanje motora preko zagrijavanja rashladne tekućine putem termostatski reguliranog grijača 230 V, za preuzimanje udarnog opterećenja odmah po startu. </t>
  </si>
  <si>
    <t>Maksimalne dimenzije postrojenja 3300x1100x1650 mm (dužina x širina x visina); masa 2170 kg</t>
  </si>
  <si>
    <t>UPRAVLJAČKI ORMAR</t>
  </si>
  <si>
    <t>Dvokrilni zaokretno-otklopni aluminijsko plastificirani prozor dimenzija 125x130 cm POZ 8</t>
  </si>
  <si>
    <t>Jednokrilni fiksni aluminijsko plastificirani prozor dimenzija 155x130 cm POZ 9</t>
  </si>
  <si>
    <t>Četverokrilna aluminijsko plastificirana stijena dimenzija 170x247 cm POZ 10</t>
  </si>
  <si>
    <t>Četverokrilna fiksna protupožarna ostakljena stijena EI 60 dimenzija 170x270 cm POZ 11</t>
  </si>
  <si>
    <t>Ulazna  zaokretna ostakljena jednokrilna vrata od plastificiranih alu profila dimenzija 110x252 cm POZ 4</t>
  </si>
  <si>
    <t>Ulazna zaokretna ostakljena  jednokrilna vrata od plastificiranih alu profila dimenzija 100x230 cm POZ 6</t>
  </si>
  <si>
    <t>Izrada kosog limenog krova</t>
  </si>
  <si>
    <t>Stavka obuhvaća izradu krova polaganjem na nosivu konstrukciju objekta. U cijeni je sav potreban rad i spojni materijal potreban za kompletnu izvedbu krova.</t>
  </si>
  <si>
    <t>Ravni lim na potkonstrukciji d=3 mm (razvijena površina)</t>
  </si>
  <si>
    <t>Opšav kape nadozida limom 0,6 mm, razvijene širine 700 mm</t>
  </si>
  <si>
    <t>Okapni lim na spoju limenog kosog krova i stražnje fasade od limenih sendvič panela.</t>
  </si>
  <si>
    <t>Dobavljanje materijala te postavljanje pocinčanog okapnog lima d=0,6 mm, rš= 40 cm na spoju limenog kosog krova i stražnje fasade od limenih sendvič panela.</t>
  </si>
  <si>
    <t>Obračun po m' izvedenog okapnog lima.</t>
  </si>
  <si>
    <t>Limeni pocinčani kutnik na vertikalnom spoju fasade s ab zidom.</t>
  </si>
  <si>
    <t>Obračun po m' izvedenog limenog kutnika.</t>
  </si>
  <si>
    <t>Izrada fasade s limenim sendvič panelima</t>
  </si>
  <si>
    <t>Stavka obuhvaća izradu fasade limenim sendvič panelima. U cijeni je sav potreban rad i spojni materijal potreban za kompletnu izvedbu fasade. Boja fasadnih panela prema izbora Investitora. Fasadni limeni sendvič paneli izrađeni su od pocinčanog plastificiranog lima d=0.6 cm s unutarnje i vanjske strane te ispune kamenom vunom  d= 10 cm</t>
  </si>
  <si>
    <t>Kamena vuna d=5 cm (toplinska provodljivost 0,04 W/mK)</t>
  </si>
  <si>
    <t>Limeni sendvič paneli d=10 cm</t>
  </si>
  <si>
    <t xml:space="preserve">Podložni sloj od betona C12/15               </t>
  </si>
  <si>
    <t>Izrada AB  ploče (beton C 25/30) i grabe za pregled vozila</t>
  </si>
  <si>
    <t>(OTU I st. 2-0.4.)</t>
  </si>
  <si>
    <t xml:space="preserve">Podložni sloj od betona C12/15                 </t>
  </si>
  <si>
    <t>Podlijevanje sitnozrnim betonom  C 40/50</t>
  </si>
  <si>
    <t>Podrazumijeva nabavu, dopremu i ugradnju sitnozrnog betona ispod čelne ploče anker sklopova stupova. Podlijevanje se izvodi nakon montaže stupova, a prema detalju ugradnje anker sklopova u radioničkim nacrtima čelične konstrukcije. Uključuje sve troškove rada, materijala, oplate, njegovanja i zaštite betona (morta) i zaštitu čeličnih stupova od "prljanja" mortom.</t>
  </si>
  <si>
    <t>Obračun po komadu (broju) stupova.</t>
  </si>
  <si>
    <t>Izrada betonske uljevne građevine dimenzija 60×60 cm dubine 2m (prema detaljnom nacrtu) za uljev čistih oborinskih voda iz trapeznog kanala. Građevina se betonira na izravnavajućem sloju podložnog betona klase C16/20 debljine 10 cm, betonom klase C30/37, debljine dna i stijenki 20 cm. Stavkom je obuhvaćen sav potrebni rad i materijal, pribor i alat za izgradnju građevine - iskop, oplata, beton, poklopac okna razreda opterećenja A15 i dr.</t>
  </si>
  <si>
    <t>Znakovi obavijesti (D12) - 200×150 cm</t>
  </si>
  <si>
    <t>Znakovi obavijesti (D12) - 250×150 cm</t>
  </si>
  <si>
    <t>Znakovi obavijesti (D12) - 240×120 cm</t>
  </si>
  <si>
    <t>Znakovi obavijesti (D17) - 200×70 cm</t>
  </si>
  <si>
    <t>Samoljepljiva folija</t>
  </si>
  <si>
    <t>Stavka obuhvaća izradu, dobavu i apliciranje samoljepljive folije žute boje, klase retrorefleksije II i stabline na ultraljubičasto zračenje, za usklađivanje natpisa na postojećim znakovima D04.</t>
  </si>
  <si>
    <t>Obračun po komadu folije.</t>
  </si>
  <si>
    <t>Natpis " GP Vitaljina" - veličine slova 14 cm</t>
  </si>
  <si>
    <t>Dobava i montaža u kontrolnu kucicu i sobu dežurstva policije upravljackog panela za upravljanje promjenjivom signalizacijom prometa ukljucivo izlazni beznaponski kontakti za svaku liniju, te sav ostali pribor i materijal.</t>
  </si>
  <si>
    <r>
      <t>Kabel PP00-Y 4x1,5mm</t>
    </r>
    <r>
      <rPr>
        <vertAlign val="superscript"/>
        <sz val="10"/>
        <rFont val="Arial"/>
        <family val="2"/>
        <charset val="238"/>
      </rPr>
      <t>2</t>
    </r>
    <r>
      <rPr>
        <sz val="10"/>
        <rFont val="Arial"/>
        <family val="2"/>
        <charset val="238"/>
      </rPr>
      <t>, napajanje polubranika</t>
    </r>
  </si>
  <si>
    <t>Dobava, isporuka i montaža upravljačkog panela za upravljanje polubranicima. Stavka uključuje uređaj za upravljanje kompatibilan sa polubranicima, njegovu ugradnju u kontrolne kućicu. Stavka uključuje sav pribor, nosače, rad i ispitivanja potrebni za ugradnju panela.</t>
  </si>
  <si>
    <t>Panel za upravljanje polubranicima iz kontrolnih kućica. Panel mora omogućavati upravljanje s oba polubranika na jednom prometnom traku.</t>
  </si>
  <si>
    <t>Kabel LiYCY 8x0,5 mm2 za upravljanje rampama</t>
  </si>
  <si>
    <t>Dobava, isporuka i montaža upravljačkog panela za upravljanje polubranicima. Stavka uključuje uređaj za upravljanje kompatibilan sa polubranicima, njegovu ugradnju u prostoriju dežurstva policije i prostoriju za pregled autobusnih putnika. Stavka uključuje sav pribor, nosače, rad i ispitivanja potrebni za ugradnju panela.</t>
  </si>
  <si>
    <t>22.</t>
  </si>
  <si>
    <t>22.1.</t>
  </si>
  <si>
    <t>Panel za upravljanje sa 6 polubranika.</t>
  </si>
  <si>
    <t>Jedinične cijene obuhvaćaju izradu tehničke dokumentacije izvedenog stanja (6 primjeraka) koja uključuje izradu uputa za rukovanje i održavanje ugrađene opreme, obuku korisnika i izradu svih protokola o ispitivanju te svu ostalu dokumentaciju potrebnu za tehnički pregled.</t>
  </si>
  <si>
    <t>Izvođač je dužan svu opremu koja više neće biti potrebna na graničnom prijelazu nakon izgradnje ili rekonstrukcije istog (kontejneri, diesel agregati, čelične nadstrešnice, kabine i dr.) uz prethodnu suglasnost investitora o otpremi,  transportirati u skladište Ministarstva financija  u Resnik, Zagreb.</t>
  </si>
  <si>
    <t>Obveza Izvođača radova je izvođenje radova pod prometom. Izvođač je dužan proučiti svu projektnu dokumentaciju te je dužan prilagoditi svoju dinamiku i tehnologiju kako bi granični prijelaz bio u funkciji za vrijeme izgradnje.  Ukoliko je zbog tehnologije Izvođača potrebna eventualna devijacija prometa, sve troškove devijacije prometa snosi Izvođač radova te isti trebaju biti uključeni u jedinične cijene.</t>
  </si>
  <si>
    <t>promjera do Ø10 cm</t>
  </si>
  <si>
    <t>promjera Ø10 do 30 cm</t>
  </si>
  <si>
    <t>promjera većeg od Ø30 cm</t>
  </si>
  <si>
    <t>Stavka podrazumijeva pažljivu demontažu i iznošenje opreme (police, ormari, koševi za smeće, kompjuterska oprema i sl.) unutar cijelog prostora kontejnera, te provjera da je građevina odspojena od svih postojećih instalacija, posebno od priključka elektroinstalacije. U cijenu je uključen utovar u prijevozno sredstvo, zaštitu za vrijeme transporta najlonom, odvoz i istovar na skladištu Investitora te svi ostali troškovi potrebni za kompletno dovršenje stavke.</t>
  </si>
  <si>
    <t>Odvoz limenog kontejnera policije tlocrtnih dimenzija 5,98m x 2,44m; h=2,95m u skladište Investitora</t>
  </si>
  <si>
    <t>Uklanjanje izvesti vrlo pažljivo, kako ne bi došlo do suvišnog oštećenja (vratiju, prozora i sl.)</t>
  </si>
  <si>
    <t>U cijenu je uključen utovar u prijevozno sredstvo, zaštitu za vrijeme transporta najlonom, odvoz i istovar na skladištu Investitora te svi ostali troškovi potrebni za kompletno dovršenje stavke.</t>
  </si>
  <si>
    <t>Odvoz limenog kontejnera  carine tlocrtnih dimenzija 6,00m x 2,42m; h=2,95m u skladište Investitora</t>
  </si>
  <si>
    <t>Uklanjanje izvesti vrlo pažljivo, kako ne bi došlo do suvišnog oštećenja.</t>
  </si>
  <si>
    <t>Odvoz ravne nadstrešnice krova - nadstrešnice tlocrtnih dimenzija 15,8m x 3,18m; h=0,5m u skladište Investitora</t>
  </si>
  <si>
    <t>Odvoz postojećih jarbola visine 5 m u skladište Investitora</t>
  </si>
  <si>
    <t>U cijenu je uključena pažljivo uklanjanje jarbola, utovar u prijevozno sredstvo, zaštitu za vrijeme transporta najlonom, odvoz i istovar na skladištu Investitora te svi ostali troškovi potrebni za kompletno dovršenje stavke.</t>
  </si>
  <si>
    <t>9.6.1.</t>
  </si>
  <si>
    <t>9.6.2.</t>
  </si>
  <si>
    <t>Odvoz postojećih rampi duljine 3 m u skladište Investitora</t>
  </si>
  <si>
    <t>U cijenu je uključen pažljiv utovar u prijevozno sredstvo, odvoz i istovar na skladištu Investitora te svi ostali troškovi potrebni za kompletno dovršenje stavke.</t>
  </si>
  <si>
    <t>Odvoz WC kabina (pvc) 1,14m x 1,14m; h=2m u skladište Investitora</t>
  </si>
  <si>
    <t>9.9.1.</t>
  </si>
  <si>
    <t>9.9.2.</t>
  </si>
  <si>
    <t>Utovar u kamion i odvoz u dogovoru s komunalnim poduzećem na odlagalište otpada. Sve troškove oko zbrinjavanja otpada snosi izvođač.</t>
  </si>
  <si>
    <t xml:space="preserve">Iskop za temelje u materijalu "B" kategorije 
(OTU II st. 2-02.2)                 </t>
  </si>
  <si>
    <t xml:space="preserve">Iskop za temelje </t>
  </si>
  <si>
    <t xml:space="preserve">Široki iskop u materijalu "B" kategorije 
(OTU II st. 2-02.2)                 </t>
  </si>
  <si>
    <t>Iskop za temelje</t>
  </si>
  <si>
    <t xml:space="preserve">Iskop u materijalu B kategorije </t>
  </si>
  <si>
    <t xml:space="preserve">Iskop rova u materijalu "B" kategorije             </t>
  </si>
  <si>
    <t>Izrada AB temeljne ploče agregata C20/25</t>
  </si>
  <si>
    <t>- Poliesterski razvodni ormar  dimenzija 605x495x1000 mm (axbxh) sa betonskim postoljem kao tip 00B, dim 575x465mm kao proiz. TEP ili jednakovrijedan__________________</t>
  </si>
  <si>
    <t>Slobodnostojeći razvodni ormar 600x(1600+200)x300mm, IP65, tip TM2663K ili jednakovrijedan___________________</t>
  </si>
  <si>
    <t>Temeljna ploča 1600x600mm, tip EA1616 ili jednakovrijedan________________________</t>
  </si>
  <si>
    <t>četveropolna teretna sklopka 200A, 0-1 za ugradnju na temeljnu ploču, tip OT315E03 ili jednakovrijedan____________________</t>
  </si>
  <si>
    <t>Ručica za direktnu ugradnju na sklopku OT ili jednakovrijedan_________________</t>
  </si>
  <si>
    <t>Četveropolna preklopna sklopka 200A, 1-0-2 za ugradnju na temeljnu ploču, tip OT315E04C ili jednakovrijedan__________________</t>
  </si>
  <si>
    <t>Tropolni rastavljač-osigurač 400A za ugradnju na temeljnu ploču, tip XLP2 ili jednakovrijedan___________________</t>
  </si>
  <si>
    <t>Rastalni umetak OFAF2H160A sa indikacijom prorade  ili jednakovrijedan___________________</t>
  </si>
  <si>
    <t>Natpisna pločica, tip KA1-8121 ili jednakovrijedan__________________</t>
  </si>
  <si>
    <t>Nosač natpisne pločice, tip KA1-8120 ili jednakovrijedan____________________</t>
  </si>
  <si>
    <r>
      <t xml:space="preserve">Tropolna shema izvedenog stanja razdjelnika </t>
    </r>
    <r>
      <rPr>
        <b/>
        <sz val="10"/>
        <rFont val="Arial"/>
        <family val="2"/>
        <charset val="238"/>
      </rPr>
      <t>PR-IN</t>
    </r>
    <r>
      <rPr>
        <sz val="10"/>
        <rFont val="Arial"/>
        <family val="2"/>
        <charset val="238"/>
      </rPr>
      <t>, napravljena u AutoCAD Electrical, Eplan ili sl.__________________</t>
    </r>
  </si>
  <si>
    <r>
      <t>Daljinska signalizacija i upravljanje:</t>
    </r>
    <r>
      <rPr>
        <sz val="10"/>
        <rFont val="Arial"/>
        <family val="2"/>
        <charset val="238"/>
      </rPr>
      <t xml:space="preserve"> izlaz za zbirni kvar, kontakti za daljinsku signalizaciju, ulazi za isklop u nuždi i daljinsku blokadu rada
Upravljanje: Tipkala za izbor režima rada (test, automatsko, ručno), upravljanje (uključenje generatorskog sklopnika, uključenje sklopnika mreže, reset, start, stop, isključenje zvučnog alarma), tipkala za programiranje. </t>
    </r>
    <r>
      <rPr>
        <b/>
        <sz val="10"/>
        <rFont val="Arial"/>
        <family val="2"/>
        <charset val="238"/>
      </rPr>
      <t xml:space="preserve">RS 232 i RS 485, </t>
    </r>
    <r>
      <rPr>
        <sz val="10"/>
        <rFont val="Arial"/>
        <family val="2"/>
        <charset val="238"/>
      </rPr>
      <t xml:space="preserve">komunikacija                                     </t>
    </r>
  </si>
  <si>
    <r>
      <t>Zaštite motora:</t>
    </r>
    <r>
      <rPr>
        <sz val="10"/>
        <rFont val="Arial"/>
        <family val="2"/>
        <charset val="238"/>
      </rPr>
      <t xml:space="preserve"> Visoka temperatura/nizak nivo rashladne tekućine motora, nizak pritisak ulja, nema goriva i pobjeg.</t>
    </r>
  </si>
  <si>
    <t>Automatski diesel agregat snage 100 kVA, trajne snage 80 kW, za vanjsku ugradnju u kučište, izvedba za smanjenje buke, kao tip GREEN POWER ili jednakovrijedan _______________________</t>
  </si>
  <si>
    <t>Obračun stavke po kompletu ugrađenog agregata sa opremom, ispitano i pušteno u pogon</t>
  </si>
  <si>
    <t>- Poliesterski razvodni ormar  dimenzija 800x690x1000 mm (axbxh) sa betonskim postoljem kao tip 1, dim 800x690mm kao proiz. TEP ili jednakovrijedan____________________</t>
  </si>
  <si>
    <r>
      <t xml:space="preserve">Dobava, montaža i spajanje ormara oznake </t>
    </r>
    <r>
      <rPr>
        <b/>
        <sz val="10"/>
        <rFont val="Arial"/>
        <family val="2"/>
        <charset val="238"/>
      </rPr>
      <t>GR-A+RVR+REG</t>
    </r>
    <r>
      <rPr>
        <sz val="10"/>
        <rFont val="Arial"/>
        <family val="2"/>
        <charset val="238"/>
      </rPr>
      <t>, dimenzija 1000x(2000+100)x400mm, tipski testiran prema IEC 60439-1/IEC 61439-1-2. Ormar je slobodnostojeći, metalni, s punim metalnim vratima, sa stupnjem zaštite IP65, tip ABB IS2 ili jednakovrijedan___________________________
Stavka uključuje sav potreban montažni materijal za potpunu funkcionalnost.</t>
    </r>
  </si>
  <si>
    <t xml:space="preserve">Razvodni ormar za napajanje potrošača carine </t>
  </si>
  <si>
    <t>Ugradna downlight svjetiljka iz polikarbonata ojačanog staklenim vlaknima (Glow wire test 850°C), bijele boje, sa ovjesom za brzu montažu u spušteni strop, dim: Ø235mm, h=180mm
Izvor: Visokoefikasni LED moduli
Temperatura boje svjetla: 3000K, indeks odziva boje (CRI)&gt;85
Ukupni svjetlosni tok: 1088lm
Efikasnost (LEF) 76lm/W
Optika: rotosimetrični odsijač, facetirani sjajni aluminij
Stupanj zaštite: IP44 (prsten sa prozirnim staklom)
LOR: 80,1%
Blještanje: (UGR): 19,1 (t), 19,1(l)
Snaga: 14W
Jamstvo na proizvod: 5god</t>
  </si>
  <si>
    <t>Ugradna svjetiljka iz dekapiranog čelika, termostatski plastificirana bijelo, sa ovjesom za brzu montažu u spušteni strop, dim: 1197X297mm, h=55mm
Izvor: 2X Fluorescentna cijev snage 28W
Temperatura boje svjetla: 3000K, indeks odziva boje (CRI)&gt;85
Ukupni svjetlosni tok: 4462lm
Efikasnost (LEF) 80lm/W
Optika: Dvostruki parabolični odsijač od aluminija visoke refleksivnosti
Stupanj zaštite: IP20
LOR: 85,8%
Blještanje: (UGR): &lt;19
Snaga: 56W
Jamstvo na proizvod: 5god</t>
  </si>
  <si>
    <t xml:space="preserve">Ugradna downlight svjetiljka iz čelika, elektrostatski plastificiranog, bijele boje, sa ovjesom za brzu montažu u spušteni strop dim: 400X400mm, h=100mm
Izvor: Visokoefikasni LED moduli
Temperatura boje svjetla: 3000K, indeks odziva boje (CRI)&gt;85
Ukupni svjetlosni tok: 1637lm
Efikasnost (LEF) 89lm/W
Optika: mikroprizmatični pokrov
Stupanj zaštite: IP20
LOR: 74%
Blještanje: (UGR): 17,2 (t), 17,4(l)
Snaga: 19W
Jamstvo na proizvod: 5god
</t>
  </si>
  <si>
    <t>Ugradna stropna svjetiljka kao Nitor RV FH Led 14W 3000K + GL-TR IP44, oznaka u projektu C ili jednakovrijedna tip_________</t>
  </si>
  <si>
    <t>Ugradna stropna fluo svjetiljka kao 201 DP 2X28W EB, oznaka u projektu D ili jednakovrijedna tip_________</t>
  </si>
  <si>
    <t>Ugradna svjetiljka kao Nitor RV WH Led 21W 3000K, oznaka u projektu E ili jednakovrijedna tip_________</t>
  </si>
  <si>
    <t>Ugradna svjetiljka kao Area Yama 531015, 16,5 W LED WW, oznaka u projektu G ili jednakovrijedna tip_________</t>
  </si>
  <si>
    <t>Zidna svjetiljka Mybathroom LED, oznaka u projektu F, ili jednakovrijedan tip___________</t>
  </si>
  <si>
    <t>Dobava, montaža iznad umivaonika i spajanje nagradne zidne LED svjetiljke, snage 14W, dužine cca 650mm</t>
  </si>
  <si>
    <t>Siguronosna panik rasvjeta</t>
  </si>
  <si>
    <t>13.1</t>
  </si>
  <si>
    <t>13.5.</t>
  </si>
  <si>
    <t>Dobava, postava na kabelske police, uvlačenje u plastične cijevi n/žb i p/žb, te spajanje kabela panik rasvjete slijedećih tipova:</t>
  </si>
  <si>
    <r>
      <t>JY(St)Y 2x2x0,8mm</t>
    </r>
    <r>
      <rPr>
        <vertAlign val="superscript"/>
        <sz val="10"/>
        <rFont val="Arial"/>
        <family val="2"/>
        <charset val="238"/>
      </rPr>
      <t>2</t>
    </r>
  </si>
  <si>
    <t>13.5.2.</t>
  </si>
  <si>
    <r>
      <t>FG7(O)R 3x1,5mm</t>
    </r>
    <r>
      <rPr>
        <vertAlign val="superscript"/>
        <sz val="10"/>
        <rFont val="Arial"/>
        <family val="2"/>
        <charset val="238"/>
      </rPr>
      <t>2</t>
    </r>
  </si>
  <si>
    <r>
      <t>- ulazni napon</t>
    </r>
    <r>
      <rPr>
        <b/>
        <sz val="10"/>
        <rFont val="Arial"/>
        <family val="2"/>
        <charset val="238"/>
      </rPr>
      <t xml:space="preserve">:  3 x 323-456 V  </t>
    </r>
  </si>
  <si>
    <t>- ulazni PF:  0.99 (aktivni ispravljač)</t>
  </si>
  <si>
    <t xml:space="preserve">- ulazni THDi:  &lt;2%/5% </t>
  </si>
  <si>
    <t>- ulazna frekvencija:  50/60 Hz   +/-10%</t>
  </si>
  <si>
    <t>- izlazni napon:  3 x 380/400 V  (programabilno)</t>
  </si>
  <si>
    <t>+/-1% statički</t>
  </si>
  <si>
    <t>+/-5% dinamički</t>
  </si>
  <si>
    <t>- izlazna frekvencija:  50/60 Hz</t>
  </si>
  <si>
    <t xml:space="preserve">- izlazni THD:  &lt;3% </t>
  </si>
  <si>
    <t>- preopterećenje:  150% 1 minutu</t>
  </si>
  <si>
    <t>- radna temperatura:  0-40  °C</t>
  </si>
  <si>
    <t>- dozvoljena vlažnost:  manja od 95%</t>
  </si>
  <si>
    <t>- vanjska, zidna, besprekidna bypass sklopka (MBS)</t>
  </si>
  <si>
    <t>- sučelje za daljinski isklop u nuždi, TIS-GPT</t>
  </si>
  <si>
    <t>- temperaturno kompenzirani punjač baterija / agregatska blokada</t>
  </si>
  <si>
    <t>- SNMP/WEB adapter sa softverom</t>
  </si>
  <si>
    <t>- MODBUS kartica</t>
  </si>
  <si>
    <t>Dobava, isporuka, ugradnja i spajanje izlaznog analogno adresabilnog modula.</t>
  </si>
  <si>
    <t>Obuhvaća nabavu, dopremu, polaganje kabela u kanale te provlačenje kroz cijevi. Stavkom je obuhvaćen sav potreban pribor za spajanje kabela na uređaje vatrodojave.</t>
  </si>
  <si>
    <t>kabel JBY(St)Y 2x2x0,8 mm</t>
  </si>
  <si>
    <t>kabel PP00 3x1,5 mm²</t>
  </si>
  <si>
    <t>Spajanje, adresiranje i umetanje glava</t>
  </si>
  <si>
    <t>Lokalna računalna mreža</t>
  </si>
  <si>
    <t xml:space="preserve">Izrada, dobava i ugradnja odvoda kondenzata klima uređaja koji se ugrađuje u ugaone profile konstrukcije. U stavku uračunati izvedbu i brtvljenje spoja sa horizontalnim žljebom. Dužina odvoda 312 cm. </t>
  </si>
  <si>
    <t>STROJARSKE INSTALACIJE</t>
  </si>
  <si>
    <t>6.1.1.</t>
  </si>
  <si>
    <t>Instalacija VRV sustava - grijanje i hlađenje</t>
  </si>
  <si>
    <t>Obračun po kompletu ugrađenog uređaja.</t>
  </si>
  <si>
    <t>Stavka obuhvaća nabavu, dopremu i montažu uređaja sa svim potrebnim spojnim materijalom.</t>
  </si>
  <si>
    <t>Tp = 27°C ST, 19°C VT</t>
  </si>
  <si>
    <t>Tv= 7°C ST</t>
  </si>
  <si>
    <t>Tp = 20°C ST</t>
  </si>
  <si>
    <t>Tehničke karakteristike</t>
  </si>
  <si>
    <t>Unutarnja  jedinica VRV sustava sa maskom  predviđena za  montažu uza zid (parapetna), opremljena ventilatorom, dvobrzinskim elektromotorom, izmjenjivačem topline s direktnom ekspazijom freona, elektronskim ekspanzijskim ventilom, te svim potrebnim elementima za zaštitu, kontrolu i regulaciju uređaja i temperature.</t>
  </si>
  <si>
    <t>Qh  =2,2 kW</t>
  </si>
  <si>
    <t>Tv = 35°C</t>
  </si>
  <si>
    <t>Qg = 2,5 kW</t>
  </si>
  <si>
    <t>medij:  R-410A</t>
  </si>
  <si>
    <t>Nivo zvučnog tlaka: 35/32 dB(A) na udaljenosti 1,5 m od jedinice:</t>
  </si>
  <si>
    <t>N= 50 W - 230V - 50 Hz</t>
  </si>
  <si>
    <t>VZ =  420/360 m3/h</t>
  </si>
  <si>
    <t>2.2.7.</t>
  </si>
  <si>
    <t>Bravarski radovi UKUPNO:</t>
  </si>
  <si>
    <t>Stolarski radovi i aluminijska bravarija UKUPNO:</t>
  </si>
  <si>
    <t>Nosači sanitarnih uređaja u gipskartonskim zidovima</t>
  </si>
  <si>
    <t>Obračun po komadu ugrađenog nosača.</t>
  </si>
  <si>
    <r>
      <t>Obračun po m</t>
    </r>
    <r>
      <rPr>
        <vertAlign val="superscript"/>
        <sz val="10"/>
        <rFont val="Arial"/>
        <family val="2"/>
        <charset val="238"/>
      </rPr>
      <t xml:space="preserve">2 </t>
    </r>
    <r>
      <rPr>
        <sz val="10"/>
        <rFont val="Arial"/>
        <family val="2"/>
        <charset val="238"/>
      </rPr>
      <t>izvedenog spuštenog stropa.</t>
    </r>
  </si>
  <si>
    <t>Stavka obuhvaća dobavu i ugradnju tipskih metalnih nosača sanitarnih uređaja za ugradnju u gipskartonske pregradne zidove uključivo sav pričvrsni materijal te dodatni rad sa gipskartonskim pločama u zoni sanitarnih uređaja.</t>
  </si>
  <si>
    <t>2.3.3.</t>
  </si>
  <si>
    <t>2.3.4.</t>
  </si>
  <si>
    <t>2.3.5.</t>
  </si>
  <si>
    <t>Demontaža elektrotehničkih instalacija jake struje</t>
  </si>
  <si>
    <t>Demontaža električnih instalacija jake struje UKUPNO:</t>
  </si>
  <si>
    <t>Demontaža elektrotehničkih instalacija slabe struje</t>
  </si>
  <si>
    <t>Demontaža električnih instalacija slabe struje UKUPNO:</t>
  </si>
  <si>
    <t>Demontaža gromobranskih instalacija</t>
  </si>
  <si>
    <t>Demontaža gromobranskih instalacija UKUPNO:</t>
  </si>
  <si>
    <t>Stavka obuhvaća dobavu i postavljanje zaštitne mrežice na krajevima ventilacijskih cijevi, min 30 cm iznad krova.</t>
  </si>
  <si>
    <t>Stavka obuhvaća dobavu i ugradnju izoliranih fleksibilnih prigušnih cijevi za spoj distributera i zračnih ventila na ventilacijske kanale u kompletu sa ovjesnim, spojnim i brtvenim materijalom.</t>
  </si>
  <si>
    <t>Izvedba prodora u krovu i zidovima</t>
  </si>
  <si>
    <t>Stavka obuhvaća sav rad i materijal potreban za izvedbu prodora u krovu i zidovima za montažu ventilacijskog kanala. U stavku uključena i limarska obrada opšava prodora uz izradu nepropusnog spoja.</t>
  </si>
  <si>
    <t>Stavka obuhvaća puštanje u pogon kompletnog sustava sa razvodom. Stavkom je obuhvaćen  probni pogon, regulacija količine zraka, osposobljavanje ljudstva za rukovanje instalacijom, izradu uputstava za rad i održavanje.</t>
  </si>
  <si>
    <t>6.2.1.</t>
  </si>
  <si>
    <t>Unutarnja jedinica VRV sustava (parapetna) kao Daikin VRV FXLQ25P ili jednakovrijedan _________</t>
  </si>
  <si>
    <t>Qh  =4,5 kW</t>
  </si>
  <si>
    <t>Qg = 5,0 kW</t>
  </si>
  <si>
    <t>Nivo zvučnog tlaka: 38/33 dB(A) na udaljenosti 1,5 m od jedinice:</t>
  </si>
  <si>
    <t>Žičani elektronski prostorni regulator</t>
  </si>
  <si>
    <t>Y-račva kao Daikin KHRQ23M64T ili jednakovrijedan _____</t>
  </si>
  <si>
    <t>6.2.2.</t>
  </si>
  <si>
    <t>φ100/φ125</t>
  </si>
  <si>
    <t>Kontrolne kućice</t>
  </si>
  <si>
    <t>Stavka obuhvaća sav rad i materijal potreban za izvedbu prodora u krovu za vođenje frigo instalacije prema vanjskoj jedinici na krovu objekta. stavci obuhvatiti i građevinsku obradu prodora nakon montaže cijevi i nepropusno brtvljenje.</t>
  </si>
  <si>
    <t>Instalacija hlađenja kontrolnih kućica UKUPNO:</t>
  </si>
  <si>
    <t>Ventilacija kontrolnih kućica</t>
  </si>
  <si>
    <t>Dobava i montaža kanalskog tlačnog ventilatora za ubacivanje zraka u prostoriju. Ventilator ima rotor sa unazad zakrivljenim lopaticama i termičkom zaštitom od pregrijavanja, smješten je u kućištu od pocinčanog lima u kompletu sa ovjesnim priborom, slijedećih karakteristika:</t>
  </si>
  <si>
    <t xml:space="preserve"> - snaga:                           34 W</t>
  </si>
  <si>
    <t xml:space="preserve"> - max. protok zraka:         100 m3/h</t>
  </si>
  <si>
    <t xml:space="preserve">- kanalski filter </t>
  </si>
  <si>
    <t>- tiristorski regulator brzine vrtnje ventilatora</t>
  </si>
  <si>
    <t>- cilindrični prigušivač</t>
  </si>
  <si>
    <t>- električni kanalski grijač  (sa regulacijom i kanalskim osjetnikom)</t>
  </si>
  <si>
    <t>Obračun po komadu ugrađene krovne kape.</t>
  </si>
  <si>
    <t>Dobava i montaža zaštitne krovne kape na završetak ventilacijske cijevi radi spriječavanja ulaska kišnih oborina, u kompletu sa spojnim elementom i krovnim postoljem.</t>
  </si>
  <si>
    <t>Zračni dozračni ventili</t>
  </si>
  <si>
    <t>Stavka obuhvaća dobavu i ugradnju zračnih dozračnih ventila za dovod zraka u prostoriju.</t>
  </si>
  <si>
    <t>Zračni odsisni ventil ZOT 125</t>
  </si>
  <si>
    <t>Redukcije od pocinčanog lima</t>
  </si>
  <si>
    <t>Stavka obuhvaća nabavu, dopremu i ugradnju redukcija izrađenih od pocinčanog lima, u kompletu sa spojnim i brtvenim priborom.</t>
  </si>
  <si>
    <t>Pretlačne rešetke</t>
  </si>
  <si>
    <t>Stavka obuhvaća dobavu i ugradnju pretlačnihh rešetki za ugradnju pri dnu vrata.</t>
  </si>
  <si>
    <t>200x240 mm</t>
  </si>
  <si>
    <t>Toplinska izolacija tlačnih ventilacijskih kanala d=19 mm</t>
  </si>
  <si>
    <r>
      <t>Obračun po m</t>
    </r>
    <r>
      <rPr>
        <vertAlign val="superscript"/>
        <sz val="10"/>
        <rFont val="Arial"/>
        <family val="2"/>
        <charset val="238"/>
      </rPr>
      <t>2</t>
    </r>
    <r>
      <rPr>
        <sz val="10"/>
        <rFont val="Arial"/>
        <family val="2"/>
        <charset val="238"/>
      </rPr>
      <t xml:space="preserve"> ugrađene izolacije.</t>
    </r>
  </si>
  <si>
    <t>Obloga toplinske izolacije Al limom</t>
  </si>
  <si>
    <r>
      <t>Obračun po m</t>
    </r>
    <r>
      <rPr>
        <vertAlign val="superscript"/>
        <sz val="10"/>
        <rFont val="Arial"/>
        <family val="2"/>
        <charset val="238"/>
      </rPr>
      <t>2</t>
    </r>
    <r>
      <rPr>
        <sz val="10"/>
        <rFont val="Arial"/>
        <family val="2"/>
        <charset val="238"/>
      </rPr>
      <t xml:space="preserve"> ugrađenog lima.</t>
    </r>
  </si>
  <si>
    <t>Stavka obuhvaća obloge toplinske izolacije tlačnih ventilacijskih kanala  kontrolnih i vagarskih kućica u vanjskom prostoru limom.</t>
  </si>
  <si>
    <t>Stavka obuhvaća toplinsku izolacija tlačnih ventilacijskih kanala  kontrolnih i vagarskih kućica u vanjskom prostoru nakon el. grijača izolacijom sa paronepropusnom branom (koeficijent difuzije vodene pare 7000). Izolacija mora biti negoriva. U kompletu sa ljepilom, ljepljivom trakom i ostalim potrebnim materijalom.</t>
  </si>
  <si>
    <t>Stavka obuhvaća sav rad i materijal potreban za izvedbu prodora u krovu za montažu ventilacijskog kanala. U stavku uključena i limarska obrada opšava prodora uz izradu nepropusnog spoja.</t>
  </si>
  <si>
    <t>Ventilacija kontrolnih kućica UKUPNO:</t>
  </si>
  <si>
    <t>Privremena organizacija graničnog prijelaza UKUPNO:</t>
  </si>
  <si>
    <t>Obloga poda PVC trakama, d=2 mm</t>
  </si>
  <si>
    <t>Sokl uz PVC pod</t>
  </si>
  <si>
    <t>Postava PVC obloge</t>
  </si>
  <si>
    <r>
      <t>Obračun po m</t>
    </r>
    <r>
      <rPr>
        <vertAlign val="superscript"/>
        <sz val="10"/>
        <rFont val="Arial"/>
        <family val="2"/>
        <charset val="238"/>
      </rPr>
      <t xml:space="preserve">2 </t>
    </r>
    <r>
      <rPr>
        <sz val="10"/>
        <rFont val="Arial"/>
        <family val="2"/>
        <charset val="238"/>
      </rPr>
      <t>postavljene obloge/m položenog sokla.</t>
    </r>
  </si>
  <si>
    <t>Završna obrada armiranobetonskog sokla</t>
  </si>
  <si>
    <t>Stavka obuhvaća dobavu i izradu spuštenog stropa gipskartonskim pločama debljine 12,5 mm u dva sloja na podkonstrukciji ovješenoj na samonosivi profilirani krovni lim ili čeličnu konstrukciji - tip kao Knauf sustav D112 na metalnoj podkonstrukciji ili jednakovrijedan ___________. Stavkom je obuhvaćen sav rad te pričvrsni materijal potreban za kompletnu izvedbu zida uključujući i polaganje PE folije sa gornje strane gipskartonskih ploča.</t>
  </si>
  <si>
    <t>Stavka obuhvaća dobavu i polaganje gres keramičkih pločica na podnožnju zidova uključujući potrebna ljepila i mase za fugiranje te sav ostali rad i materijal potreban za kompletnu ugradnju pločica. Fuge se moraju poklapati sa fugama poda. Sve pločice I. klase.</t>
  </si>
  <si>
    <t>Plastične cijevi PP-R SDR 7,4 (PN16) unutarnjeg profila Ø 25 mm</t>
  </si>
  <si>
    <t>Dobava i montaža metalnog samostojećeg komunikacijskog ormara dimenzija 800x2000x1000x42HE uključivo s podnožjem, krovnom ventilacijskom pločom (2 ventilatora + termostat), 19" nosačima s prednje i stražnje strane, kanalom za vertikalno vođenje kabela, kaveznim maticama i vijcima s podloškom.</t>
  </si>
  <si>
    <t>Oprema komunikacijskog ormara - carina</t>
  </si>
  <si>
    <t>Dobava i ugradnja opreme u komunikacijski ormar sa svim potrebnim radom i spojnim materijalom. Ugrađuje se slijedeća oprema:</t>
  </si>
  <si>
    <t>Oprema komunikacijskog ormara - policija</t>
  </si>
  <si>
    <t>Obuhvaća iskop materijala uz svu potrebnu zaštitu stabilnosti građevne jame (razupiranje, crpljenje vode, zbijanje), odlaganje iskopanog materijala, razastiranje, utovar i odvoz viška materijala na odlagalište te čišćenje terena u zoni građevne jame.</t>
  </si>
  <si>
    <t>Podrazumijeva iskop rova za instalacije i građevinskih jama revizijskih okana. Iskop materijala uz svu potrebnu zaštitu stabilnosti rova (razupiranje, crpljenje vode, zbijanje), odlaganje iskopanog materijala, razastiranje, utovar i odvoz viška materijala na odlagalište te čišćenje terena u zoni rova.</t>
  </si>
  <si>
    <t>Podrazumijeva iskop rova za instalacije i građevinskih jama temelja stupova. Iskop materijala uz svu potrebnu zaštitu stabilnosti rova (razupiranje, crpljenje vode, zbijanje), odlaganje iskopanog materijala, razastiranje, utovar i odvoz viška materijala na odlagalište te čišćenje terena u zoni rova.</t>
  </si>
  <si>
    <t>Podrazumijeva iskop rova za kanalizaciju, građevinskih jama slivnika, revizijskih okana i drugih objekata cestovne kanalizacije. Iskop materijala uz svu potrebnu zaštitu stabilnosti rova (razupiranje, crpljenje vode, zbijanje), odlaganje iskopanog materijala, razastiranje, utovar i odvoz viška materijala na odlagalište te čišćenje terena u zoni rova.</t>
  </si>
  <si>
    <t>Instalacije promjenjive signalizacije UKUPNO:</t>
  </si>
  <si>
    <t>Stavka obuhvaća mjerenje prijemnih signala i usklađivanje sa projektom.
Dosmjeravanje antena, podešavanje i programiranje RTV stanice.
Ispitivanje rada cijelog sustava sa pismenim protokolom.
Pribavljanje potrebnih atesta i suglasnosti od ovlaštene pravne osobe.</t>
  </si>
  <si>
    <t>Stavka obuhvaća mjerenja otpora uzemljenja, 
provjera galvanske povezanosti svih metalnih masa međusobno, 
provjera otpora uzemljenja i pribavljanje potrebne atestne dokumentacije,
izrada revizione knjige.</t>
  </si>
  <si>
    <t>Komunikacijski ormar dimenzija 800x2000x1000x42HE- policija</t>
  </si>
  <si>
    <t>Kabel UTP cat6 za polaganje u vanjskoj kabelskoj kanalizaciji</t>
  </si>
  <si>
    <t>Telefonski kabel J-Y(St)Y 10x2x0,6mm</t>
  </si>
  <si>
    <t>- če cijev vruče cinčana, promjera 75 mm dušine 3m za veze na podzemnu EK2,5 coola</t>
  </si>
  <si>
    <t>- kabelski kanal PK 100 sa poklopcem vruče cinčani, montirani na stup</t>
  </si>
  <si>
    <t>Kabelski most za spoj na zgradu dužine 3m, širine cca 200mm sa poklopcem i priborom za montažu</t>
  </si>
  <si>
    <t>Dobava montaža i spajanje uvodnog telefonskog ormarića za podžbuknu ugradnju sa ranžirnim regletama do 20 parica, komplet kao CRONE BOX ili jednakovrijedno tip __________</t>
  </si>
  <si>
    <t>4.8.4.</t>
  </si>
  <si>
    <t xml:space="preserve">Paralelna tipkovnica kao tip FRL700 ili jednakovrijedna_______ </t>
  </si>
  <si>
    <t xml:space="preserve">Modul za izdvojenu tipkovnicu kao tip LON2000 ili jednakovrijedan_______ </t>
  </si>
  <si>
    <t xml:space="preserve">Optički detektora dima kao tip DP2071 ili jednakovrijedan_______ </t>
  </si>
  <si>
    <t xml:space="preserve">Dobava, isporuka i ugradnja analogno adresabilnog optičkog detektora dima širokog spektra. </t>
  </si>
  <si>
    <t xml:space="preserve">Termički detektora kao tip DT2073 ili jednakovrijedan_______  </t>
  </si>
  <si>
    <t xml:space="preserve">Dobava, isporuka i ugradnja analogno adresabilnog termičkog detektora dima širokog spektra. </t>
  </si>
  <si>
    <t xml:space="preserve">Podnožje za detektor kao tip DB2002 ili jednakovrijedno_______ </t>
  </si>
  <si>
    <t xml:space="preserve">Paralelni indikator kao tip AI672 ili jednakovrijedan_______ </t>
  </si>
  <si>
    <t xml:space="preserve">Ručni javljač požara kao tip DM2010 ili jednakovrijedan_______ </t>
  </si>
  <si>
    <t xml:space="preserve">Vatrodojavna sirena sa bljeskalicom tip AS2367 ili jednakovrijedna_______ </t>
  </si>
  <si>
    <t>Dobava, isporuka, ugradnja i spajanje sirene sa bljeskalicom za vanjsku ugradnju IP 65 s rezervnim napajanjem.</t>
  </si>
  <si>
    <t xml:space="preserve">Vatrodojavna sirena tip AS2366 ili jednakovrijedna_______ </t>
  </si>
  <si>
    <t>Dobava, isporuka, ugradnja i spajanje sirene sa bljeskalicom za unutarnju montažu.</t>
  </si>
  <si>
    <t xml:space="preserve">Izlazni analogno adresibilni modul tip FRL700 ili jednakovrijedna_______ </t>
  </si>
  <si>
    <t xml:space="preserve">13. </t>
  </si>
  <si>
    <t xml:space="preserve">Izolatori petlje </t>
  </si>
  <si>
    <t>Plastična cijev CSS 20 kruta</t>
  </si>
  <si>
    <t>14.2.</t>
  </si>
  <si>
    <t>kabel NHXH(E30) 3x1,5 mm2</t>
  </si>
  <si>
    <t>kabel JE-H(st)H Fe180/E30 1x2x0,8 mm</t>
  </si>
  <si>
    <t>Sustav  za dojavu požara UKUPNO:</t>
  </si>
  <si>
    <t>Elektroinstalacije glavne zgrade i pregleda vozila</t>
  </si>
  <si>
    <t>Nabava, doprema, rezanje, bušenje, ugradnja i injektiranje dodatnih pojedinačnih sidara.  Nakon iskopa i provedenog geološkog kartiranja, po odluci Nadzornog inženjera,  dodatna sidra se mogu ugraditi na mjestima gdje nisu bila predviđena. Predviđena  je ugradnja sidra St 1660/1860, 6 snopova F 0.6". Sidra se izvode pod nagibom od 10°. U cijenu uključena, nabava, doprema i priprema sidara, bušenje pod kutem od 10° (dijelom kroz sipar,a dijelom kroz siparišnu i vapnenačku breču), nabava, doprema kompozitnih materijala i izrada injekcione smjese, prethodna laboratorijska ispitivanja injekcijske smjese te injektiranje. Također uključena izrada podložnih pločica 300*300*15 mm. Sidra su projektirana kao trajna konstrukcija te je u cijenu potrebno uključiti sve elemente antikorozivne zaštite. Predvidivo 13 kom, duljine 14m.</t>
  </si>
  <si>
    <t>Nabava, doprema, rezanje, bušenje, ugradnja i injektiranje dodatnih pojedinačnih sidara.  Nakon iskopa i provedenog geološkog kartiranja, po odluci Nadzornog inženjera,  dodatna sidra se mogu ugraditi na mjestima gdje nisu bila predviđena. Predviđena  je ugradnja samobušivih trajnih  sidra za izvedbu čavlanog tla, promjera 30/11 mm, kvalitete čelika St 580/720. Sidra se izvode pod nagibom od 10°. U cijenu uključena, nabava, doprema i priprema sidara, bušenje pod kutem od 10° (dijelom kroz sipar,a dijelom kroz siparišnu i vapnenačku breču), nabava, doprema kompozitnih materijala i izrada injekcione smjese, prethodna laboratorijska ispitivanja injekcijske smjese te injektiranje. Također uključena izrada podložnih pločica 150*150*15 mm. Sidra su projektirana kao trajna konstrukcija te je u cijenu potrebno uključiti sve elemente antikorozivne zaštite. Predvidivo 20 kom, duljine 7.0 m.</t>
  </si>
  <si>
    <t>Duboka drenaža</t>
  </si>
  <si>
    <t>24.</t>
  </si>
  <si>
    <t>(OTU II st. 3-02.3.)</t>
  </si>
  <si>
    <t>Podložni sloj od betona C12/15</t>
  </si>
  <si>
    <t xml:space="preserve">U cijenu rada uključena je dobava i ugradnja betona. U stavku je također uključeno i uklanjanje vode, postavljanje potrebne oplate, sav dodatni materijal, pribor i rad potreban za ugradnju podložnog sloja betona.   </t>
  </si>
  <si>
    <r>
      <t>Obračun po m</t>
    </r>
    <r>
      <rPr>
        <vertAlign val="superscript"/>
        <sz val="10"/>
        <rFont val="Arial"/>
        <family val="2"/>
        <charset val="238"/>
      </rPr>
      <t>3</t>
    </r>
    <r>
      <rPr>
        <sz val="10"/>
        <rFont val="Arial"/>
        <family val="2"/>
        <charset val="238"/>
      </rPr>
      <t xml:space="preserve"> ugrađenog betona</t>
    </r>
  </si>
  <si>
    <t>(OTU II st. 3-02.3.2.)</t>
  </si>
  <si>
    <t>Postavljanje drenažnih cijevi</t>
  </si>
  <si>
    <t>(OTU II st. 3-02.3.3.)</t>
  </si>
  <si>
    <t>25.</t>
  </si>
  <si>
    <t>Odvodne cijevi spajaju kontrolna okna sa izljevnim građevinama i iz izljevnih okana ulaze u betonske kanalice na pokosu. Odvodne cijevi se postavljaju u podložni beton ispred izljevnog okna . Jediničnom cijenom uključena je nabava i doprema cijevi, posebno za svaki profil, na gradilište s istovarom uz kanalizacijski rov, privremeno odlagalište ili skladištenje, razvoz duž trase, spuštanje u rov i ugradnja. U jediničnu cijenu uključen je sav rad, dodatni materijal i pribor potreban za potpunu propisanu ugradnju i spajanje odvodnih cijevi.</t>
  </si>
  <si>
    <t>(OTU II st. 3-04.3.)</t>
  </si>
  <si>
    <t>Obračun po m ugrađene cijevi</t>
  </si>
  <si>
    <t>26.</t>
  </si>
  <si>
    <t>Revizijska okna od montažnih betonskih elemenata</t>
  </si>
  <si>
    <t>(OTU II st. 3-04.4.2.)</t>
  </si>
  <si>
    <t>Obračun po kom ugrađenog okna</t>
  </si>
  <si>
    <t>"Slijepa" okna od montažnih betonskih elemenata</t>
  </si>
  <si>
    <t>27.</t>
  </si>
  <si>
    <t>Predviđa se ugradnja 4 slijepa okna promjera 80 cm, dubine 1.0 m. Stavkom se obračunava sabijanje i uređenje podloge, izvedba podloge (temelja) prema uputi proizvođača i izrada priključaka prema projektu,  nabava i doprema svih sastavnih dijelova revizijskog okna, ugradnja dijelova prema zadanoj shemi projektanta ili izvođača, uključivo obrade sljubnica. U cijenu izvedbe revizijskog okna od montažnih elemenata, uključena je izvedba kinete, izvedba ležaja ili okvira poklopca, uklanjanje oplate i čišćenje okoliša od otpada nastalog tijekom izvedbe revizijskog okna.</t>
  </si>
  <si>
    <t>28.</t>
  </si>
  <si>
    <t>Ugradnja poklopaca  na okna</t>
  </si>
  <si>
    <t>(OTU II st. 3-04.4.4.)</t>
  </si>
  <si>
    <t>Predviđa se ugradnja 12 komada poklopaca na kontrolna, izljevna i slijepa okna. Stavkom se obračunava nabava, doprema i ugradnja okvira na pripremljeno ležište i postavljanje poklopca nosivosti 250 kN. Jedinična cijena uključuje i izradu armirano betonskog okvira za ležište poklopca okna.</t>
  </si>
  <si>
    <t>29.</t>
  </si>
  <si>
    <t>Obračun po m postavljene cijevi</t>
  </si>
  <si>
    <t xml:space="preserve">Drenažne fleksibilne cijevi </t>
  </si>
  <si>
    <t>Horizontalni drenovi</t>
  </si>
  <si>
    <t>Izvedba horizontalnih drenova. Stavka uključuje bušenje drenova završnog profila 100 mm, nabavu, dopremu i ugradnju svih komponentnih materijala (pvc cijevi promjera 5 cm, injekcijska smjesa, geotekstil), omatanje geotekstilom, brtvljenje brzovezujućom cementnom smjesom. Duljine drenova su 6,5 m (55 kom.), 4,5 m (114 kom.) i 2,5 m (114 kom.).</t>
  </si>
  <si>
    <t>Obračun po m izvedenog horizontalnog drena</t>
  </si>
  <si>
    <t>30.</t>
  </si>
  <si>
    <t>Tipske betonske kanalice 40x50x12 cm</t>
  </si>
  <si>
    <t>Obračun po m izvedene kanalice</t>
  </si>
  <si>
    <t xml:space="preserve">Nabava, doprema i ugradnja tipskih betonskih kanalica za odvodnju površinske vode i procjedne vode iz izljevnih okana. Kanalice se ugrađuju iza zida u zoni TIPa  3. Dimenzije kanalica iznose 40 x 50 x 12 cm ili sl. U jediničnu cijenu je uključena nabava doprema i po potrebi uskladištenje betonskih kanalica, nabava i doprema betona za izvedbu uljeva i izvedbu ispusta na teren ili u recipient, ugradba betona te sve drugo u skladu s projektom. U jediničnu cijenu uključen je sav rad, materijal, pribor kao i prijevoz potreban za potpuno dovršenje odvodnje </t>
  </si>
  <si>
    <t>31.</t>
  </si>
  <si>
    <t>Tipske betonske kanalice 64/51x30/23.5 duljine 55, visine 19 cm</t>
  </si>
  <si>
    <t xml:space="preserve">Nabava, doprema i ugradnja tipskih betonskih kanalica za odvodnju površinske vode i procjedne vode iz izljevnih okana. Kanalice se ugrađuju na vrhovima pokosa, te na izlazima drenažnih fleksibilnih cijevi iza torkreta u zonama TIPova 1, 2, te na izlazima iz izljevnih okana u zoni TIPa  3. Dimenzije kanalica iznose 64/51x30/23.5 duljine 55, visine 19 cm ili sl. U jediničnu cijenu je uključena nabava doprema i po potrebi uskladištenje betonskih kanalica, nabava i doprema betona za izvedbu uljeva i izvedbu ispusta na teren ili u recipient, ugradba betona te sve drugo u skladu s projektom. U jediničnu cijenu uključen je sav rad, materijal, pribor kao i prijevoz potreban za potpuno dovršenje odvodnje </t>
  </si>
  <si>
    <t>32.</t>
  </si>
  <si>
    <t>Inklinometri</t>
  </si>
  <si>
    <t xml:space="preserve">Ugradnja inklinometara u pilote zaštitne konstrukcije i potporni zid (TIP 3). Dobava, priprema i ugradnja inklinometarskih plastičnih cijevi. Mjerne cijevi sastavljaju se s adekvatnim spojnicama.
Vertikalni inklinometri se izvode u 2 faze. U prvoj fazi se ugrađuju u pilote i betoniraju zajedno s njima, a drugom stavkom obuhvaćeno je nastavljanje instalacije kroz potporni zid. Na kruni zida, uz zaštitnu ogradu izvodi se šaht 20x20 cm na kojem se provodi mjerenje. Predviđena je izvedba 3 inklinometra pojedinačne duljine 16.5, 13.5 i 13.5 m. </t>
  </si>
  <si>
    <t>Kabel  telefonski TK 59</t>
  </si>
  <si>
    <t>Kabel  svjetlovodni 24 niti</t>
  </si>
  <si>
    <t>Spojnica za svjetlovodni kabel, 24 niti</t>
  </si>
  <si>
    <t>Spojnica za telefonski kabel TK 59</t>
  </si>
  <si>
    <t>Završna mjerenja na SVK 24 niti</t>
  </si>
  <si>
    <t>Monitoring</t>
  </si>
  <si>
    <t>Obračun po kom izvedenog šahta</t>
  </si>
  <si>
    <t>Završno uređenje ušća instalacija</t>
  </si>
  <si>
    <t xml:space="preserve">Predviđena je izvedba betonskog šahta sa metalnim poklopcem sa lokotom. </t>
  </si>
  <si>
    <t>Obračun prema ugrađenom tiltmetru.</t>
  </si>
  <si>
    <t xml:space="preserve">Nabava, doprema i ugradnja prijenosnih tiltmetara. Tiltmetri se ugrađuju na AB vertikalne grede. Predviđa se ugradnja 5 prijenosnih tiltmetra. </t>
  </si>
  <si>
    <t>Ugradnja tiltmetra u zoni AB vertikalnih greda</t>
  </si>
  <si>
    <t>Mjerenje prostornih pomaka na inklinometarskim instalacijama ugrađenim u pilote i potporni zid. Stavka uključuje sav potreban rad na provedbi mjerenja i obradi rezultata mjerenja. Predviđena je provedba 5 krugova mjerenja nakon  ugradnje  instalacije ( 0+5).</t>
  </si>
  <si>
    <t>Obračun po broju provedenih mjerenja.</t>
  </si>
  <si>
    <t>Mjerenje prostornih pomaka</t>
  </si>
  <si>
    <t>Mjerenje kuteva zaokreta</t>
  </si>
  <si>
    <t>Mjerenje kuteva zaokreta na tiltmetarskim instalacijama. Predviđena je provedba 5 krugova mjerenja nakon  ugradnje  instalacije ( 0+5).</t>
  </si>
  <si>
    <t>Izrada privremenog izvještaja</t>
  </si>
  <si>
    <t>Izrada  privremenog izvještaja o provedenim mjerenjima na svim mjernim instalacijama. Izvještaj se izrađuje nakon provedbe svih predviđenih terenskih mjerenja. Izvještaj se izrađuje u 4 primjerka.</t>
  </si>
  <si>
    <t>33.</t>
  </si>
  <si>
    <t>Detaljno inženjerskogeološko kartiranje terena u zoni zasjeka nakon iskopa u TIP 1 i 2</t>
  </si>
  <si>
    <r>
      <t>Obračun po m</t>
    </r>
    <r>
      <rPr>
        <vertAlign val="superscript"/>
        <sz val="10"/>
        <rFont val="Arial"/>
        <family val="2"/>
        <charset val="238"/>
      </rPr>
      <t>2</t>
    </r>
    <r>
      <rPr>
        <sz val="10"/>
        <rFont val="Arial"/>
        <family val="2"/>
        <charset val="238"/>
      </rPr>
      <t xml:space="preserve"> kartirane površine</t>
    </r>
  </si>
  <si>
    <t>U stijenskim materijalima IG kartiranje obuhvaća snimanje ulaznih parametara za kategorizaciju stijenske mase prema GSI klasifikaciji (snimanje stanja stijenske mase, orjentacija diskontinuiteta i njihovih karakteristika - razmaci, perzistentnost, trošnost, ispuna, JRC i JCS); in-situ određivanje jednoosne tlačne čvrstoće (UCS) pomoću Schmidt-ovog čekića; izdvajanje blokova obzirom na karakteristike stijenske mase, odnosno prema vrijednostima GSI klasifikacije. Stavka obuhvaća provjeru mogućnosti pojave lokalnih pojava nestabilnosti u smislu: prevrtanja, klizanja i klinastih lomova sa prijedlogom rješenja zaštite uz razmještanje/dodavanje sidara.
Sve gore navedeno je nužno dokumentirati u vidu elaborata - u okviru kojega je potrebno definirati da li su predviđene mjere osiguranja zadovoljavajuće ili je potrebno izvesti dodatne mjere osiguranja.</t>
  </si>
  <si>
    <t>34.</t>
  </si>
  <si>
    <t>Izvedbeni projekt</t>
  </si>
  <si>
    <t>Stavjka obuhvaća izradu izvedbenog projekta  sa detaljnom razradom armaturnih nacrta:
- potpornog zida (rebra i temelja),
- pilota,
- subvertikalnih greda zasjeka,
- čavlanog tla.
Izvedbeni projekt je potrebno izraditi u 6 primjeraka.</t>
  </si>
  <si>
    <t>Stabilizacija pokosa UKUPNO:</t>
  </si>
  <si>
    <t>Obračun po m² uređenog temeljnog tla s postavljenim geotekstilom</t>
  </si>
  <si>
    <t>Izvedba dodatnih pojedinačnih sidara promjera 30/11 mm</t>
  </si>
  <si>
    <t>Konstrukcija ormara dubine 300mm širine 1000mm visine 1600mm sa postoljem 400mm, komplet sa prednjim vratima, boćnim i stražnjom stranicom, sa đepom za nacrte, sa sekcijama glavnog razvoda i sekcijom opreme i automatike za grijanja žljebova montiran u nišu dubine 300mm. Ispod razdjelnika je prostor šahta dubine 100mm, širine 220 , duljine 800 mm za prihvat napojnih i odvodnih kabela, prema stropu su izvedene cijevi za izvode prema stropu, komplet sa ugradnom maskom širine 30mm.</t>
  </si>
  <si>
    <t>Doprema i montažu tipskih pocinčanih stupova Ø 63,5 mm na koje se ugrađuju prometni znakovi. Stavkom je obuhvaćena doprema i montaža betonskog postolja, te svi potrebni prijevozi i prijenosi potrebni za postavljanje stupa.</t>
  </si>
  <si>
    <t xml:space="preserve">Stavka obuhvaća dopremu i montažu prometnih znakova, koji se pričvršćuju na metalne stupove ili na tipske nosače. Znakovi su izrađeni s pojačanim okvirima, kao i s retroreflektirajućom folijom klase II stabilne na ultra ljubičasto zračenje apliciranom na aluminijsku podlogu debljine 2 mm. </t>
  </si>
  <si>
    <t>Prometna oprema - privremena</t>
  </si>
  <si>
    <t>Stavka obuhvaća dopremu i ugradnju elemenata prometne opreme. Stavkom je obuhvaćen sav rad i ugradbeni materijal potreban za kompletnu ugradnju elementa.</t>
  </si>
  <si>
    <t>Pokretni semaforski uređaj za privremenu regulaciju prometa. Stavka uključuje dva pokretna postolja sa trostrukim semaforskim laternama, semaforski signalni uređaj koji upravlja radom laterni, napajanje svih potrebnih elemenata, programiranje rada uređaja, prema potrebi zamjenu izvora napajanja bez gubitka signalnih programa i odrzavanje uređaja za vrijeme trajanja privremene regulacije prometa.</t>
  </si>
  <si>
    <t>Stavkama su obuhvaćeni svi potrebni radovi na postavljanju privremene prometne signalizacije i opreme. Obveza Izvođača je dobava privremenih znakova i opreme potrebne za privremenu regulaciju prometa za vrijeme izvođenja radova po fazama dok je stavkama troškovnika obuhvaćena doprema, montaža i demontaža u svim fazama izvođenja graničnog prijelaza te uklanjanja postojećeg graničnog prijelaza. Privremena prometna signalizacija i oprema nakon završetka radova ostaje u vlasništvu Izvođača.</t>
  </si>
  <si>
    <t>Stavka obuhvaća nabavu, dopremu i ugradnju zaštitne žičane ograde sa svim potrebnim sidrenim, pričvrsnim i ostalim priborom. Svi elementi ograde su zaštićeni od korozije vrućim pocinčavanjem. Stupovi ograde se sidre u temelje ili u betonski zid.  U stavci je uključen sav rad i materijal potreban za izvedbu betonskih temelja stupova ograde. Navedene su svijetle dimenzije.</t>
  </si>
  <si>
    <t>Dopunske ploče - 60×40 cm</t>
  </si>
  <si>
    <t>Branik za označivanje zapreka u samostojećoj izvedbi (K20)</t>
  </si>
  <si>
    <t>Crveno svjetlo za označavanje zatvorenog dijela ceste, K30</t>
  </si>
  <si>
    <t xml:space="preserve">kom </t>
  </si>
  <si>
    <t>Obuhvaća nabavu materijala, utovar, prijevoz, nasipanje, razastiranje, planiranje i zbijanje. Radni platoi za izvedbu pilota minimalne širine 8.0 m, debljine minimalno 30 cm.</t>
  </si>
  <si>
    <t>(OTU II st. 2-09.2)</t>
  </si>
  <si>
    <t>Demontaža postojećih instalacija</t>
  </si>
  <si>
    <t>Demontaža postojećih instalacija UKUPNO:</t>
  </si>
  <si>
    <t>Sigurnosna panik rasvjeta</t>
  </si>
  <si>
    <t>14.3.</t>
  </si>
  <si>
    <t>14.4.</t>
  </si>
  <si>
    <t>14.5.</t>
  </si>
  <si>
    <t>14.6.</t>
  </si>
  <si>
    <t>14.7.</t>
  </si>
  <si>
    <t>14.8.</t>
  </si>
  <si>
    <t>14.9.</t>
  </si>
  <si>
    <t>14.10.</t>
  </si>
  <si>
    <t>14.11.</t>
  </si>
  <si>
    <t>Samostalni ormar sa ugrađenom motoriziranom sklopkom mikroprocesorski upravljanom mreža/agregat s ugrađenom mehaničkom i električnom blokadom  nazivne struje 160 A  IP 41 zaštite.</t>
  </si>
  <si>
    <t>Izrada izljevne građevine</t>
  </si>
  <si>
    <t xml:space="preserve">Izrada betonske izljevne građevine (prema detaljnom nacrtu) za ispust čistih oborinskih voda na teren sa žabljim poklopcem. Građevina se betonira na izravnavajućem sloju podložnog betona klase C16/20 debljine 10 cm, betonom klase C30/37, debljine dna i stijenki 20 cm. Stavkom je obuhvaćen sav potrebni rad i materijal, pribor i alat za izgradnju građevine - iskop, oplata, beton, žablji poklopac, obloga kamenom, zatrpavanje i dr.             </t>
  </si>
  <si>
    <t>Obračun po kom izrađene izljevne građevine</t>
  </si>
  <si>
    <t>Stavka obuhvača sav potreban rad, materijal i opremu potrebnu za ispitivanje odvodnje na nepropusnost. Sve prema uputama za tlačnu probu opisanim u programu kontrole i osiguranja kvalitete.</t>
  </si>
  <si>
    <r>
      <t>Obračun po m</t>
    </r>
    <r>
      <rPr>
        <vertAlign val="superscript"/>
        <sz val="10"/>
        <rFont val="Arial"/>
        <family val="2"/>
        <charset val="238"/>
      </rPr>
      <t>1</t>
    </r>
    <r>
      <rPr>
        <sz val="10"/>
        <rFont val="Arial"/>
        <family val="2"/>
        <charset val="238"/>
      </rPr>
      <t xml:space="preserve"> cjevovoda.</t>
    </r>
  </si>
  <si>
    <t>PEHD cijevi DN 150 mm, SN 8</t>
  </si>
  <si>
    <t>PEHD cijevi DN 300 mm, SN 8</t>
  </si>
  <si>
    <t>Podrazumijeva iskop rova za vodovod i kanalizaciju te revizijskih okana sanitarne kanalizacije. Iskop materijala uz svu potrebnu zaštitu stabilnosti rova (razupiranje, crpljenje vode, zbijanje), odlaganje iskopanog materijala, razastiranje, utovar i odvoz viška materijala na odlagalište te čišćenje terena u zoni rova.</t>
  </si>
  <si>
    <t>PVC cijevi DN 110 mm, SN 4</t>
  </si>
  <si>
    <t>PVC cijevi DN 150 mm, SN 4</t>
  </si>
  <si>
    <t>Spremnik pitke vode</t>
  </si>
  <si>
    <r>
      <t>Dobava, prijevoz i ugradnja ukopanog spremnika pitke vode zapremine V=16m</t>
    </r>
    <r>
      <rPr>
        <vertAlign val="superscript"/>
        <sz val="10"/>
        <rFont val="Arial"/>
        <family val="2"/>
        <charset val="238"/>
      </rPr>
      <t>3</t>
    </r>
    <r>
      <rPr>
        <sz val="10"/>
        <rFont val="Arial"/>
        <family val="2"/>
        <charset val="238"/>
      </rPr>
      <t>. Stavkom je obuhvaćen sav potrebni rad i materijal, pribor i alat za ugradnju spremnika - spremnik, iskop, beton, poklopci nosivosti 400 kN, zatrpavanje, odvoz viška materijala i dr.</t>
    </r>
  </si>
  <si>
    <r>
      <t>Izgradnja arm.betonske vodonepropusne sabirne jame zapremine V=30 m</t>
    </r>
    <r>
      <rPr>
        <vertAlign val="superscript"/>
        <sz val="10"/>
        <rFont val="Arial"/>
        <family val="2"/>
        <charset val="238"/>
      </rPr>
      <t>3</t>
    </r>
    <r>
      <rPr>
        <sz val="10"/>
        <rFont val="Arial"/>
        <family val="2"/>
        <charset val="238"/>
      </rPr>
      <t xml:space="preserve">. Stavkom je obuhvaćen sav potrebni rad i materijal, pribor i alat za izgradnju građevine - iskop, oplata, armatura, beton, obrada površina cementnim mortom, hidrizolacija,  poklopci nosivosti 400 kN, zatrpavanje i dr.             </t>
    </r>
  </si>
  <si>
    <t>Tlačna proba odvodnje</t>
  </si>
  <si>
    <t>PEHD cijevi  DN 32 mm (Ø25, 1"), NP 10bara</t>
  </si>
  <si>
    <t>PEHD cijevi  DN 63 mm (Ø50, 2"), NP 10bara</t>
  </si>
  <si>
    <t>Opšav kape nadozida limom 0,7 mm, radne širine 600 mm</t>
  </si>
  <si>
    <t>Ravni obložni aluminijski lim maski 3,0 mm.</t>
  </si>
  <si>
    <t>Stavka obuhvaća dobavu i ugradnju vijenaca nadstrešnice od ravnog aluminijskog plastificiranog lima  - RAL 5015. U cijenu je uključen sav spojni i pričvrsni materijal potreban za kompletnu ugradnju lima.</t>
  </si>
  <si>
    <r>
      <t>Obračun po m</t>
    </r>
    <r>
      <rPr>
        <vertAlign val="superscript"/>
        <sz val="10"/>
        <rFont val="Arial"/>
        <family val="2"/>
        <charset val="238"/>
      </rPr>
      <t xml:space="preserve">2  </t>
    </r>
    <r>
      <rPr>
        <sz val="10"/>
        <rFont val="Arial"/>
        <family val="2"/>
        <charset val="238"/>
      </rPr>
      <t>izvedene obloge r.š. 1000, 2350, i 2640 mm</t>
    </r>
  </si>
  <si>
    <t>Horizontalni unutarnji žlijeb, lim 0,6 mm, razvijene širine do 700 mm.</t>
  </si>
  <si>
    <t>Stavka obuhvaća dobavu i ugradnju horizontalnog žlijeba izrađenog od pocinčanog plastificiranog lima - RAL 5015. U cijenu je uključen sav pričvrsni i brtveni materijal potreban za kompletnu ugradnju horizontalnih oluka.</t>
  </si>
  <si>
    <t>Stavka obuhvaća dobavu i ugradnju vertikalnog oluka izrađenog od pocinčanog plastificiranog lima - RAL 5015. U cijenu je uključen sav spojni i pričvrsni materijal potreban za kompletnu ugradnju vertikalnog oluka uključujući sve spojeve sa horizontalnim olucima te izljevne elemente.</t>
  </si>
  <si>
    <t>Stijenke za ravno ostakljivanje d=10 mm</t>
  </si>
  <si>
    <t>Nadstrešnica</t>
  </si>
  <si>
    <t xml:space="preserve">Pokrov nadstrešnice limom T55/205/0,7 mm </t>
  </si>
  <si>
    <t>Uzdužni otkapni opšav pokrovnog trapeznog pokrova, povrh oluka  limom 0,6 mm, razvijene širine 150 mm</t>
  </si>
  <si>
    <t xml:space="preserve">Stavka obuhvaća dobavu i ugradnju uzdužnih otkapnih opšava  pocinčanim obojenim limom  - RAL 5015. U cijenu je uključen sav pričvrsni i brtveni materijal potreban za kompletnu ugradnju opšava. </t>
  </si>
  <si>
    <t>Opšav sljemena  limom 0,6 mm, razvijene širine do 1000 mm, uključivo limeni "češljevi" na spoju sa trapeznim limenim pokrovom.</t>
  </si>
  <si>
    <t>Stavka obuhvaća dobavu i ugradnju opšava sljemena pocinčanim plastificiranim limom  - RAL 5015. U cijenu je uključen sav pričvrsni i brtveni materijal potreban za kompletnu ugradnju vodotijesnog opšava.</t>
  </si>
  <si>
    <t>Zabatni opšav - unutarnje obloge atika na spoju sa trapeznim pokrovom, od  lima 0,6 mm, radne širine 900 mm</t>
  </si>
  <si>
    <t>Stavka obuhvaća dobavu i ugradnju opšava pocinčanim plastificiranim limom  - RAL 5015. U cijenu je uključen sav  pričvrsni i brtveni materijal potreban za kompletnu ugradnju vodotijesnih opšava.</t>
  </si>
  <si>
    <t>Opšav - unutarnje obloge atika na spoju sa žlijebom, od  lima 0,6 mm, razvijene širine 900 mm</t>
  </si>
  <si>
    <t>Obloga stupova nadstrešnice</t>
  </si>
  <si>
    <t>NADSTREŠNICA UKUPNO:</t>
  </si>
  <si>
    <t xml:space="preserve">Dobava i ugradnja mineralne vune debljine 8 cm  (toplinska provodljivost 0,04 W/mK), kaširane s gornje strane bitumeniziranim staklenim voalom za toplinsku izolaciju poda. Ugrađuje se između čeličnih profila podne konstrukcije. </t>
  </si>
  <si>
    <t xml:space="preserve">Izrada, dobava i montaža pokrova kućice preko krovnih panela od al plastificiranog lima debljine 2 mm, boje RAL 5015. U cijenu uračunati izvedbu krovne obloge u četverostrešnom padu nagiba 1 % sa izvedbom žljebića presjeka 6 x 3 cm po obodu krova kućice, te sva btvljenja spajanja i izrezivanja. </t>
  </si>
  <si>
    <t>13.4.</t>
  </si>
  <si>
    <t>m2</t>
  </si>
  <si>
    <t>Obračun po m2 obrađene površine</t>
  </si>
  <si>
    <t>Polaganje protukorovne folije</t>
  </si>
  <si>
    <t>Polaganje protukorovne folije cijelom površinom zone pod sadnjom lavande. Protukorovnu foliju na spojevima preklapati min 10 cm.foliju polagagati na isplaniranu površinu +/- 3 cm</t>
  </si>
  <si>
    <t>Obračun po m2 ugrađene folije</t>
  </si>
  <si>
    <t>Naboj dekorativnog drobljenog kamena</t>
  </si>
  <si>
    <t>Obračun po m³ ugrađenog kamena</t>
  </si>
  <si>
    <t xml:space="preserve">Čišćenje i uređenje površine u prirodnim stijenama i samoniklom bilju </t>
  </si>
  <si>
    <t>Obračun po m2 uređene površine</t>
  </si>
  <si>
    <t>Plastična kanta za smeće zapremine 240 L</t>
  </si>
  <si>
    <t>Stavka obuhvaća nabavu, dopremu i postavljanje kanti na pripremljenu podlogu.</t>
  </si>
  <si>
    <t>Obračun po komadu ugrađene kante</t>
  </si>
  <si>
    <t>Lavandula officinalis cont 5 l, 40 cm</t>
  </si>
  <si>
    <t>Sadnja u pripremljenu posteljicu. iskop jame za sadnju sadnice. Izmjena podložnog tla do dubine od 40 cm. Sadna mješavina se sastoji od 50% od postojeće zemlje i organske komponente. Prilikom sadnje koristiti hidrofilne granule tipa Stokosorb kako bi se poboljšala opskrbljenost sadnica vodom.  Sadnja i obilno zalijevanje .</t>
  </si>
  <si>
    <t>Obračun se vrši po komadu posađene biljke</t>
  </si>
  <si>
    <t>Sadnice koje se sade moraju imati certifikat o specifikaciji proizvoda s čime se potvrđuju karakteristike svake biljke kao ime vrste i varijeteta, veličina biljke,  podrijetlo (rasadnik). One moraju biti apsolutno zdrave, nezaražene i neoštećene, čiste vrste i varijeteta školovane u rasadniku. Trebaju imati zdrav i normalno razvijen korjenov sustav. Prije sadnje projektant / nadzor će verificirati vrstu, kvalitetu i ogovarajuće veličine sadnog materijala.</t>
  </si>
  <si>
    <t>9.1.1.</t>
  </si>
  <si>
    <t>9.1.2.</t>
  </si>
  <si>
    <t>9.1.3.</t>
  </si>
  <si>
    <t>Stup dužine 1,60 m</t>
  </si>
  <si>
    <t>Stup dužine 4,10 m</t>
  </si>
  <si>
    <t>Znakovi opasnosti - a=90 cm</t>
  </si>
  <si>
    <t>Znakovi izričitih naredbi  - Ø 60 cm</t>
  </si>
  <si>
    <t>Znakovi obavijesti - 60x60 cm</t>
  </si>
  <si>
    <t>Znakovi obavijesti - 100×70 cm</t>
  </si>
  <si>
    <t>Dopunske ploče - 60x30 cm</t>
  </si>
  <si>
    <t>Puna razdjelna crta širine 15 cm (bijele boje) - H01</t>
  </si>
  <si>
    <t>Puna rubna crta širine 15 cm (bijele boje) - H01</t>
  </si>
  <si>
    <t>Isprekidana (1/1 m) razdjelna crta širine 15 cm (bijele boje) - H04</t>
  </si>
  <si>
    <t>Natpis na kolniku B02, veličine 2×4m</t>
  </si>
  <si>
    <t>Mjesta za parkiranje (bijele boje) - H62</t>
  </si>
  <si>
    <t>Polukružni početno-završni element za JDO H1</t>
  </si>
  <si>
    <t xml:space="preserve">Stavka obuhvaća nabavu, dopremu i ugradnju polukružnog početno-završnog  elementa. Svi  elementi  izrađeni  su  od  čelika  kvalitete  S235JR  prema  HRN EN 10025  i  zaštićeni  protiv  korozije  postupkom  vrućeg  cinčanja  debljine  cinka  min. 70 μm prema  HRN EN 1461. Vijci  za  pričvršćivanje  elemenata  se  izrađuju  prema  specifikaciji  iz  certifikacijske  dokumentacije  za  klasu  H1. </t>
  </si>
  <si>
    <t>Dopunske ploče - 60×30 cm</t>
  </si>
  <si>
    <t>Ploča za označavanje bočne zapreke s jednostranom folijom K15</t>
  </si>
  <si>
    <t>Ploča za označavanje bočne zapreke s jednostranom folijom K16</t>
  </si>
  <si>
    <t>Ploča za označavanje bočne zapreke s obostranom folijom K15/K16</t>
  </si>
  <si>
    <t>Trepčuće žuto svjetlo K31</t>
  </si>
  <si>
    <t>Trepčuće žuto svjetlo - K32, svjetleći niz od 3 svjetla</t>
  </si>
  <si>
    <t>Žičana ograda visine 200 cm</t>
  </si>
  <si>
    <t>PEHD cijevi DN 110mm</t>
  </si>
  <si>
    <t>Strojno rezanje kolničke konstrukcije za izmještanje trase i zdence</t>
  </si>
  <si>
    <t>Stavka obuhvaća sav rad i opremu potrebnu za kompletno dovršenje stavke za potrebe izmicanja postojeće EKI. Naime postojeća EKI novom organiczacijom ostaje u prometnom traktu radi ćega je treba pomaknuti na nove dispozicije a postoječe kabele presložiti.</t>
  </si>
  <si>
    <t>Obuhvaća nabavu, dopremu te uvlačenje kabela istih karakteristika kao postojeći u pripremljene zaštitne cijevi te sav ostali rad potreban za kompletno izmještanje kabela u novu trasu.</t>
  </si>
  <si>
    <t>UKUPNO:</t>
  </si>
  <si>
    <t xml:space="preserve">kpl </t>
  </si>
  <si>
    <t>SVEUKUPNO:</t>
  </si>
  <si>
    <t>Obuhvaća iskop humusa debljine 30-50 cm, razvoz uduž trase s razastiranjem i planiranjem, te prijevoz i zbrinjavanje viška materijala na odlagalištu.</t>
  </si>
  <si>
    <t>Rad obuhvaća nabavu i dopremu betonskog kabelskog zdenca, njegovu ugradbu na pripremljenu podlogu, te sav rad i materijal potreban za potpunu ugradnju zdenca sa svim podešenjima prema ostalim elementima elektroinstalacija (spajanje, brtvljenje...). U stavci je uključen poklopac dimenzija 60x60 cm, nosivosti 150 kN.</t>
  </si>
  <si>
    <t>Zdenac F60x80 cm</t>
  </si>
  <si>
    <t>Zdenac F30x80 cm</t>
  </si>
  <si>
    <t>ORMAR:</t>
  </si>
  <si>
    <t>OPREMA:</t>
  </si>
  <si>
    <t>MJERNA GARNITURA:</t>
  </si>
  <si>
    <t>Ploča brojila 3f,tip Elektrosklop ili jednakovrijedan</t>
  </si>
  <si>
    <t>Jednopolno podnožje osigurača ISS 16/1, veličine D01 sa patronom 6A</t>
  </si>
  <si>
    <t>Kombi brojilo je u nadležnosti isporuke ovlaštenog HEP-a, potrebno je napraviti pripremu u razdjelniku.</t>
  </si>
  <si>
    <t>GSM komunikator je u nadležnosti isporuke ovlaštenog HEP-a, potrebno je napraviti pripremu u razdjelniku.</t>
  </si>
  <si>
    <r>
      <t xml:space="preserve">Dobava, montaža i spajanje ormara oznake </t>
    </r>
    <r>
      <rPr>
        <b/>
        <sz val="10"/>
        <rFont val="Arial"/>
        <family val="2"/>
        <charset val="238"/>
      </rPr>
      <t>PR-IN</t>
    </r>
    <r>
      <rPr>
        <sz val="10"/>
        <rFont val="Arial"/>
        <family val="2"/>
        <charset val="238"/>
      </rPr>
      <t xml:space="preserve">, dimenzija 600x(1600+100)x300mm, tipski testiran prema IEC 60439-1/IEC 61439-1-2. Ormar je slobodnostojeći, metalni, s punim metalnim vratima, sa stupnjem zaštite IP65, tip ABB AM2 ili jednakovrijedan. 
Stavka uključuje sav potreban montažni materijal za potpunu funkcionalnost. </t>
    </r>
  </si>
  <si>
    <t>Maska podnožja 600x100mm</t>
  </si>
  <si>
    <t>Maska podnožja 300x100mm</t>
  </si>
  <si>
    <t>Džep za dokumentaciju A4</t>
  </si>
  <si>
    <t>Dvokrilni zaokretno-otklopni aluminijsko plastificirani prozor dimenzija 145x130 cm POZ 7</t>
  </si>
  <si>
    <t>Ulazna zaokretna ostakljena dvokrilna vrata od plastificiranih alu profila dimenzija 180x230 cm POZ 5</t>
  </si>
  <si>
    <r>
      <t>d = 25 cm, Ms≥80 MN/m</t>
    </r>
    <r>
      <rPr>
        <vertAlign val="superscript"/>
        <sz val="10"/>
        <rFont val="Arial"/>
        <family val="2"/>
        <charset val="238"/>
      </rPr>
      <t>2</t>
    </r>
  </si>
  <si>
    <r>
      <t>d = 25 cm, Ms≥100 MN/m</t>
    </r>
    <r>
      <rPr>
        <vertAlign val="superscript"/>
        <sz val="10"/>
        <rFont val="Arial"/>
        <family val="2"/>
        <charset val="238"/>
      </rPr>
      <t>2</t>
    </r>
  </si>
  <si>
    <t>5 F 0.6"</t>
  </si>
  <si>
    <t>6 F 0.6"</t>
  </si>
  <si>
    <t>Izvedba  dodatnih pojedinačnih sidara  6 F 0.6"</t>
  </si>
  <si>
    <t>Predviđa se ugradnja drenažnih cijevi tunelskog profila promjera Æ  160 mm. U jediničnu cijenu uključena je nabava, doprema, po potrebi privremeno uskladištenje cijevi, strojno spuštanje na podlogu i spajanje cijevi.</t>
  </si>
  <si>
    <t>Kanalizacijska cijev od PVC-a Æ  160 mm</t>
  </si>
  <si>
    <t>Nabava, doprema i postavljanje drenažnih fleksibilnih cijevi  promjera Æ  160 mm iza mlaznog betona. Stavka uključuje sve komponentne materijale i radove potrebne za postavljanje cijevi. Cijevi se postavljaju u šliceve napravljene u tlu te se prije torkretiranja zamataju u geotekstil kako se ne bi oštetile.</t>
  </si>
  <si>
    <t>Lavanda 5 lit/sadnici x 136 kom x 18 tjedana x 2 godine</t>
  </si>
  <si>
    <t>PVC cijevi F 32 mm za odvod kondenzata</t>
  </si>
  <si>
    <t>PVC cijevi F 22 mm za odvod kondenzata</t>
  </si>
  <si>
    <t>Izvedba prodora u krovu F100 mm</t>
  </si>
  <si>
    <t>Zaštitna krovna kapa F 100 mm</t>
  </si>
  <si>
    <t>Vertikalni oluk od cijevi F120x0,6 mm, od plastificiranog lima 0,6 mm, u RAL 5015, na inox obujmicama, uključivo tipski Sika slivnik sa izljevom na fasadnu vertikalu.</t>
  </si>
  <si>
    <t>Vertikalni oluk od cijevi F150x0,6 mm</t>
  </si>
  <si>
    <t>Četveropolna RNSNTN sabirnica 60A, 58modula, tip PS4/58  ili jednakovrijedan</t>
  </si>
  <si>
    <t>Krajnja pločica za RNSNTN sabirnicu tip PS-END 1 ili jednakovrijedan</t>
  </si>
  <si>
    <t>Tropolna shema izvedenog stanja razdjelnika RNAD-1, napravljena u AutoCAD Electrical, Eplan ili sl.</t>
  </si>
  <si>
    <t xml:space="preserve">Četveropolna RNSNTN sabirnica 60A, 58modula, tip PS4/58  ili jednakovrijedan </t>
  </si>
  <si>
    <t xml:space="preserve">Krajnja pločica za RNSNTN sabirnicu tip PS-END 1 ili jednakovrijedan </t>
  </si>
  <si>
    <t>Četveropolna RNSNTN sabirnica 60A, 58modula, tip PS4/58 proizvod ''ABB'' ili jednakovrijedan</t>
  </si>
  <si>
    <t>U cijenu je uključena dobava materijala, premjeravanje, krojenje, rezanje, pripremu podloge, polaganje ljepljenjem, varenje spojeva, brtvljenje završetaka, upotreba svih potrebnih alata i uređaja, završno čišćenje.
U cijenu je uključena i dobava i postava tipske kompozitne kutne letvice (holkera). Sokl se sastoji od tvrdog podloška na koji se kontaktnim ljepilom polaže podna obloga sa poda na zid.</t>
  </si>
  <si>
    <r>
      <t>Dobava i postava homogene elastične podne obloge od protukliznog PVC-a u trakama, trajno antistatičke.
Proizvod: kao Armstrong DLW FAVORITE PUR ili jednakovrijedan ______________________________ .
Podna obloga mora imati ekstremnu otpornost na habanje. Podna obloga se cijelom površinom lijepi za podlogu specijalnim disperzijskim ljepilom.
Rubovi traka moraju biti krojeni i pripremljeni za zavarivanje spojeva. Sve spojeve rola zavariti specijalnom elektrodom prema preporuci proizvođača podne obloge.
Podna obloga mora imati slijedeća minimalna svojstva:
 - klasa otpornosti na požar: B1
 - vrsta podne obloge EN 649: sintetska, homogena
 - debljina: 2,0 mm
 - debljina trošivog sloja: 2,0 mm
 - protukliznost: R10
 - otpornost na svjetlo: ≥ 6
 - zaostalo utisnuće: 0,04mm
 - toplinski otpor, EN 12667: 0,010 m</t>
    </r>
    <r>
      <rPr>
        <vertAlign val="superscript"/>
        <sz val="10"/>
        <rFont val="Arial"/>
        <family val="2"/>
        <charset val="238"/>
      </rPr>
      <t>2</t>
    </r>
    <r>
      <rPr>
        <sz val="10"/>
        <rFont val="Arial"/>
        <family val="2"/>
        <charset val="238"/>
      </rPr>
      <t>K/W
 - površinska zaštita: PUR
 - građevinska klasa: 34 (javna)
 - uzorak: čip uzorak - prešani PVC
 - izolacija udarnog zvuka: 3 dB
 - podna obloga mora biti otporna na kotačiće uredskih stolica, otporna na kemikalije i lužine i ne smije sadržavati tvari sa SVHC liste.
Boja po odabiru projektanta.</t>
    </r>
  </si>
  <si>
    <t>Kontrolna kućica policije za putnički promet
 - tip 1 UKUPNO:</t>
  </si>
  <si>
    <t>Znak izričite naredbe sa dopunskom pločom na kontrastnoj ploči bijele boje - 90×108 cm</t>
  </si>
  <si>
    <t>Jednostrana ograda JO H1</t>
  </si>
  <si>
    <t>Čelična  jednostrana ograda  (JDO), testirana  i  ispitana  za  klasu  H1, ASI A, prema  HRN EN 1317,1-2. Svi  elementi  izrađeni  su  od  čelika  kvalitete  S235JR  prema  HRN EN 10025  i  zaštićeni  protiv  korozije  postupkom  vrućeg  cinčanja  debljine  cinka  min. 70 μm prema  HRN EN 1461. Vijci  za  pričvršćivanje  elemenata  se  izrađuju  prema  specifikaciji  iz  certifikacijske  dokumentacije  za  klasu  H1. Kompletno  sa  dobavom  i  ugradnjom te svim potrebnim elementima za montažu. Ograda se pobija u nasip.</t>
  </si>
  <si>
    <t>Čelična  jednostrana distantna ograda  (JDO), testirana  i  ispitana  za  klasu  H1, ASI A, prema  HRN EN 1317,1-2. Svi  elementi  izrađeni  su  od  čelika  kvalitete  S235JR  prema  HRN EN 10025  i  zaštićeni  protiv  korozije  postupkom  vrućeg  cinčanja  debljine  cinka  min. 70 μm prema  HRN EN 1461. Vijci  za  pričvršćivanje  elemenata  se  izrađuju  prema  specifikaciji  iz  certifikacijske  dokumentacije  za  klasu  H1. Kompletno  sa  dobavom  i  ugradnjom te svim potrebnim elementima za montažu. Ograda se pobija u nasip.</t>
  </si>
  <si>
    <t>Jednostrana distantna ograda JDO H1 za zaštitu kontrolnih kućica</t>
  </si>
  <si>
    <t>Kosi početni element duljine 12 m za jednostranu ogradu, klase H1</t>
  </si>
  <si>
    <t>Spojni element između postojeće zaštitne ograde JDO H1 i nove zaštitne ograde JO H1</t>
  </si>
  <si>
    <t xml:space="preserve">Stavka obuhvaća nabavu, dopremu i ugradnju spojnog elementa između zaštitnih ograda. Svi  elementi  izrađeni  su  od  čelika  kvalitete  S235JR  prema  HRN EN 10025  i  zaštićeni  protiv  korozije  postupkom  vrućeg  cinčanja  debljine  cinka  min. 70 μm prema  HRN EN 1461. Vijci  za  pričvršćivanje  elemenata  se  izrađuju  prema  specifikaciji  iz  certifikacijske  dokumentacije  za  klasu  H1. </t>
  </si>
  <si>
    <t>Dobava i ugradnja čeličnog stupa šupljeg okruglog presjek promjenivog promjera po visini (299 - 194 mm). Konstrukcija i spojni elemenati za stup (čelik S 235 J2+N sukladno normi HRN EN 10025-2.), vruće cinčanje, transport, skladištenje, sastavljanje i montaža stupa, zaštitno bojanje spojeva i eventualnih oštećenja cinka  na konstrukciji. U stavci su uključene penjalice, gromobran te signalno svijetlo.</t>
  </si>
  <si>
    <t>Znakovi obavijesti (C122) - 120×200 cm</t>
  </si>
  <si>
    <t>Ploča za označavanje prometnog otoka (K09)</t>
  </si>
  <si>
    <t>Ploča za označavanje prometnog otoka (K14)</t>
  </si>
  <si>
    <t>parica</t>
  </si>
  <si>
    <t>Elektroinstalacije glavne zgrade UKUPNO:</t>
  </si>
  <si>
    <t>Elektroinstalacije glavne  zgrade 
i pregleda vozila  UKUPNO:</t>
  </si>
  <si>
    <t>Ugradna downlight svjetiljka iz polikarbonata ojačanog staklenim vlaknima (Glow wire test 850°C), bijele boje, sa ovjesom za brzu montažu u spušteni strop dim: Ø235mm, h=180mm
Izvor: Visokoefikasni LED moduli
Temperatura boje svjetla: 3000K, indeks odziva boje (CRI)&gt;85
Ukupni svjetlosni tok: 1647lm
Efikasnost (LEF) 80lm/W
Optika: rotosimetrični odsijač opti-white finiš
Stupanj zaštite: IP20
LOR: 80,1%
Blještanje: (UGR): 23,4 (t), 23,4(l)
Snaga: 21W
Jamstvo na proizvod: 5god</t>
  </si>
  <si>
    <t>Nadgradna  downlight svjetiljka iz aluminija, praškasto plastificiranog, aluminij sive boje,sa ovjesom za brzu montažu na  strop dim: Ø150mm, h=170mm
Izvor: Visokoefikasni LED moduli
Izdvojena predspojna sprava
Temperatura boje svjetla: 3000K, indeks odziva boje (CRI)&gt;85
Ukupni svjetlosni tok: 1750lm; FIXT: 689
Efikasnost (LEF) 43lm/W
Optika: rotosimetrični odsijač opti-white finiš
Stupanj zaštite: IP65
Snaga: 16,2W</t>
  </si>
  <si>
    <t>12.8.</t>
  </si>
  <si>
    <t>13.5.1.</t>
  </si>
  <si>
    <t>Dobava, montaža i spajanje temperaturnog osjetila.</t>
  </si>
  <si>
    <t>Dobava i isporuka alarmne sirene s bljeskalicom tip kao: UTC Fire&amp;security, model AS366 ili jednakovrijedan ______________________</t>
  </si>
  <si>
    <t>Slijedećih karakteristika: 
- istiskuje zvuk od 90dB na 2 metra udaljenosti</t>
  </si>
  <si>
    <t>Dobava i isporuka detektora za CO detekciju tip kao: UTC Fire&amp;security, model KMD300, ili jednakovrijedno tip ________________</t>
  </si>
  <si>
    <t xml:space="preserve">Uključiti sve spajajuće dijelove, upute za rukovanje, te hrvatske certifikate o sigurnosti u radu i RF sigurnosti. </t>
  </si>
  <si>
    <t>14.1.</t>
  </si>
  <si>
    <t>- izlazni napon:  230 V  (programabilno)</t>
  </si>
  <si>
    <t>Dobava, isporuka i pričvršćenje na stup objekta kabelske police  s montažnim materijalom i pričvršćenje na konstrukciju.</t>
  </si>
  <si>
    <t>17.4.2.</t>
  </si>
  <si>
    <t>17.4.3.</t>
  </si>
  <si>
    <t xml:space="preserve">- vanjska klima VRV jedinica </t>
  </si>
  <si>
    <t>- el, bojler i fenomati</t>
  </si>
  <si>
    <t>Sustavi za povišenje tlaka</t>
  </si>
  <si>
    <t>18.8.</t>
  </si>
  <si>
    <t>vanjska i unutarnja split jedinica</t>
  </si>
  <si>
    <t>Dobava, ugradnja i spajanje kutije za izjednačenje potencijala., komplet sa 15 m kabela P/F-Y 16mm2</t>
  </si>
  <si>
    <t>Izjednačenje potencijala metalnih masa sanitarnih prostora pomoću stopice i vijka. i prosjećno 6m kabela P/F-Y 6mm2</t>
  </si>
  <si>
    <t>Protupožarno brtvljenje otvora u tehničkim sobama kanala širine 120 i visine cca 80mm</t>
  </si>
  <si>
    <t>4.4.2.</t>
  </si>
  <si>
    <t>Objekt za pregled vozila</t>
  </si>
  <si>
    <r>
      <t xml:space="preserve">Dobava, montaža i spajanje razvodnog ormara oznake </t>
    </r>
    <r>
      <rPr>
        <b/>
        <sz val="10"/>
        <rFont val="Arial"/>
        <family val="2"/>
        <charset val="238"/>
      </rPr>
      <t>RO-PV</t>
    </r>
    <r>
      <rPr>
        <sz val="10"/>
        <rFont val="Arial"/>
        <family val="2"/>
        <charset val="238"/>
      </rPr>
      <t xml:space="preserve">, dimenzija 600x800x200mm, tipski testiran prema IEC 60439-1/IEC 61439-1-2.Ormar je zidni, metalni, s punim metalnim vratima, sa stupnjem zaštite IP65, tip ABB SRN ili jednakovrijedan.
Potrebno predvidjeti 20% rezervnog prostora u svrhu budućih nadogradnji.
Stavka uključuje sav potreban montažni materijal za potpunu funkcionalnost. </t>
    </r>
  </si>
  <si>
    <t>Zidni metalni ormar 600x800x200mm, IP65, tip SRN7520K ili jednakovrijedan</t>
  </si>
  <si>
    <t>Ušice za ugradnju ormara na zid</t>
  </si>
  <si>
    <t>Četveropolna strujna zaštitna sklopka tip F204-AC 25/4/0.3A ili jednakovrijedan</t>
  </si>
  <si>
    <t>Četveropolna strujna zaštitna sklopka tip F204-AC 40/4/0.03A ili jednakovrijedan</t>
  </si>
  <si>
    <t>Jednopolni min. automatski prekidač B10A, 10kA</t>
  </si>
  <si>
    <t>Motorska zaštitna sklopka ventilatora 05-1A</t>
  </si>
  <si>
    <t>Motorni sklopnik tropolni</t>
  </si>
  <si>
    <t>1,14.</t>
  </si>
  <si>
    <t>sklopka 12 A jednopolna 1-0-2</t>
  </si>
  <si>
    <t>Trafo 230/24V, snage 100VA</t>
  </si>
  <si>
    <t>1,17.</t>
  </si>
  <si>
    <t>Dvopolni min. automatski prekidač C6A, 10kA</t>
  </si>
  <si>
    <t>Sig lampica kontrole rada zelena</t>
  </si>
  <si>
    <t>Sig lampica kontrole rada greška-crvena</t>
  </si>
  <si>
    <r>
      <t>Kabel NYM-Y 5x2,5mm</t>
    </r>
    <r>
      <rPr>
        <vertAlign val="superscript"/>
        <sz val="10"/>
        <rFont val="Arial"/>
        <family val="2"/>
        <charset val="238"/>
      </rPr>
      <t>2</t>
    </r>
    <r>
      <rPr>
        <sz val="10"/>
        <rFont val="Arial"/>
        <family val="2"/>
        <charset val="238"/>
      </rPr>
      <t/>
    </r>
  </si>
  <si>
    <r>
      <t>Kabel NYM-Y 5x1,5mm</t>
    </r>
    <r>
      <rPr>
        <vertAlign val="superscript"/>
        <sz val="10"/>
        <rFont val="Arial"/>
        <family val="2"/>
        <charset val="238"/>
      </rPr>
      <t>2</t>
    </r>
    <r>
      <rPr>
        <sz val="10"/>
        <rFont val="Arial"/>
        <family val="2"/>
        <charset val="238"/>
      </rPr>
      <t/>
    </r>
  </si>
  <si>
    <t>Dobava, ugradnja i spajanje priključnica za podžbuknu ili ugradnju na zid te ostali potreban rad, spojni pribor i materijal.</t>
  </si>
  <si>
    <t>- priključnica 400 V, N+PE, 16 A, bijela, nad.,OG</t>
  </si>
  <si>
    <t>- priključnica 24 V, P+N, 16 A, nsd.OG-mali napon</t>
  </si>
  <si>
    <t xml:space="preserve">Svjetiljka LED vodotijesna, tip Pacific LED WT460C LED42S840 PSU WB L1300 TC5, ili jednakovrijedan tip ______________   sa slijedećim svojstvima:                                                                                        - svjetlosni tok sustava 4200 lm,                                                                                     - el. snaga: 35W,                                                                                                               - učinkovitost: 120 lm/W,                                                                                                - boja svjetlosti: 4000 K,                                                                                              - faktor uzvrata boje: &gt; 80,                                                                                               - životni vijek L80B50: 50000 sati,                                                                                                                                                                                                - srednje široki svjetlosni snop 2x57º                                                                               - klasa el. zaštite I,                                                                                                                 - klasa meh. zaštite IP66,                                                                                                  - klasa meh. otpornosti IK08,                                                                                         - materijal kućišta i difuzora: polikarbonat PC,                                                                                   - optički materijal: polimetilmetakrilat PMMA,                                                                            - težina: 3,25 kg,                                                                                                                                            </t>
  </si>
  <si>
    <t xml:space="preserve">Svjetiljka fluo vodotijesna, tip JET 149 PC ET5 1xFQ 49 W/840 G5 49 (sa fluo-cijevi TL5 49W/840 i sa zaštitnom mrežom OM258) sa slijedećim svojstvima:                                                                                                  - boja svjetlosti: 4000 K,                                                                                              - faktor uzvrata boje: &gt; 80,                                                                                                                                                                                                                                                                                      - klasa meh. zaštite IP66,                                                                                                  - klasa meh. otpornosti IK10,                                                                                         - materijal kućišta i difuzora: polikarbonat PC,                                                                       - inox kopče,                                                                                                                          - zaštitna mreža                                                                           
</t>
  </si>
  <si>
    <t>- ventilator</t>
  </si>
  <si>
    <t>- vanjsku split jedinicuel. radijator</t>
  </si>
  <si>
    <t>- unutarnju split jedinicu</t>
  </si>
  <si>
    <t>Dobava, ugradnja i spajanje kutije za izjednačenje potencijala., komplet sa 6 m kabela P/F-Y 16mm2</t>
  </si>
  <si>
    <t>Sustav CO detekcije u pregledu vozila</t>
  </si>
  <si>
    <t xml:space="preserve"> - mikroprocesorska centrala za 1 zonu do 15 detektora u zoni</t>
  </si>
  <si>
    <t xml:space="preserve"> - dva stupnja ALARMA</t>
  </si>
  <si>
    <t xml:space="preserve"> - dva stupnja brzine ventilacije</t>
  </si>
  <si>
    <t xml:space="preserve"> - glavno napajanje 230VAC </t>
  </si>
  <si>
    <t xml:space="preserve"> - relejni izlazi za upravljanja po stupnjevima alarma</t>
  </si>
  <si>
    <t xml:space="preserve"> - nadzor nad svim linijama i detektorima</t>
  </si>
  <si>
    <t xml:space="preserve"> - kontrole LED diode za sva stanja i ispis grešaka</t>
  </si>
  <si>
    <t xml:space="preserve"> - funkcijske tipke za testiranje i parametriranje</t>
  </si>
  <si>
    <t xml:space="preserve"> - osjetljivost od 0-300ppm. ispis stanja na display-u</t>
  </si>
  <si>
    <t xml:space="preserve"> - mikroprocesorski detektor </t>
  </si>
  <si>
    <t xml:space="preserve"> - životni vijek elementa - 5 godina</t>
  </si>
  <si>
    <t xml:space="preserve"> - normalni statusi indikacije</t>
  </si>
  <si>
    <t xml:space="preserve">                normalni režim rada</t>
  </si>
  <si>
    <t xml:space="preserve">                detekcija 50ppm</t>
  </si>
  <si>
    <t xml:space="preserve">                status Greške</t>
  </si>
  <si>
    <t xml:space="preserve"> - zaštitni indeks IP42</t>
  </si>
  <si>
    <t xml:space="preserve"> - napajanje od 18 do 30 VDC</t>
  </si>
  <si>
    <t xml:space="preserve"> - polarizirani ulaz za prihvat linije</t>
  </si>
  <si>
    <t xml:space="preserve"> - radna temperatura od -10°C do 55°C</t>
  </si>
  <si>
    <t xml:space="preserve"> - pano s natpisom upozorenja 230VAC</t>
  </si>
  <si>
    <t xml:space="preserve"> - natpis s crvenim slovima "OPASNOST VISOKI CO"</t>
  </si>
  <si>
    <t xml:space="preserve"> - s dodatnim baterijskim napajanjem za autonomiju minimalno 1 sata</t>
  </si>
  <si>
    <t>Dobava i isporuka, sa montažom cijevi pnt promjera 20mm</t>
  </si>
  <si>
    <t>kompl.</t>
  </si>
  <si>
    <t>Montaža i spajanje elemenata sustava CO detekcije; centrala, detektori sirena</t>
  </si>
  <si>
    <t>Programiranje sustava sa ispitivanjem i puštanjem u rad</t>
  </si>
  <si>
    <t>Funkcionalno ispitivanje sustava od strane ovlaštene osobe sa obukom korisnika</t>
  </si>
  <si>
    <t>Objekt za pregled vozila  UKUPNO:</t>
  </si>
  <si>
    <t>DWP cijevi  DN 50 mm, za U/I kabela stupova</t>
  </si>
  <si>
    <t>DWP cijevi  DN 75 mm, polaganje ispod prometnice</t>
  </si>
  <si>
    <t>Dobava, transport i ugradnja materijala za izradu temelja rasvjetnih stupova. Temelji su dimenzija 125x125x130 cm sa formiranjem kape temelja, beton klase C25/30. U temelj se ugrađuju 2x2 m ojačane PVC cijevi Ø 48 mm za ulaz kabela. U stavci je uključena armatura i sidreni vijci (sve prema specifikacijama stupova) te sav ostali rad i materijal uključujući oplate.</t>
  </si>
  <si>
    <t>Obuhvaća nabavu, dopremu i montažu rasvjetnih stupova na temelj sa svim spojnim materijalom sidrenim vijcima 4xM24 sa maticama, šablonom za vijke.Prije podizanja stupova izvesti ošičenje stupa sa tri kabela  spojena na faze L1, L2 i L3, kod stupova sa 6 reflektorai po dva na svaku fazu, kod stupova sa 4 reflektora spajati po fazama 1+1+2 stim da se dva reflektora uvjek spoje na drugu fazu na slijedećem takvom stupu.</t>
  </si>
  <si>
    <t>Obračun po ugrađenom stupu.</t>
  </si>
  <si>
    <t>Nosači za reflektore</t>
  </si>
  <si>
    <t>Dobava i montaža na stup tipskog nosača za reflektore sa nasadnikom za stup KORS 3 i svim spojnim i pričvrsnim materijalom.</t>
  </si>
  <si>
    <t>Razdjelnica stupa</t>
  </si>
  <si>
    <t>Dobava, ugradnja u stup i spajanje tipske razdjelnice sa prolaznim stezaljkama za AL kabel presjeka 4x16mm2, komplet sa dva osigurača 25/10A, sve spojeno i oznaćeno.</t>
  </si>
  <si>
    <r>
      <t>Kabel PP00-A 4x16mm</t>
    </r>
    <r>
      <rPr>
        <vertAlign val="superscript"/>
        <sz val="10"/>
        <rFont val="Arial"/>
        <family val="2"/>
        <charset val="238"/>
      </rPr>
      <t>2</t>
    </r>
    <r>
      <rPr>
        <sz val="10"/>
        <rFont val="Arial"/>
        <family val="2"/>
        <charset val="238"/>
      </rPr>
      <t/>
    </r>
  </si>
  <si>
    <t>Razdjelnik za upravljanje vanjskom rasvjetom sa opremom za upravljanje i regulaciju za dva kruga snake cca 2+2+2 kW, kao proiz. Elektrokem ili jednakovrijedan tip ___________ sa slijedečim podacima:</t>
  </si>
  <si>
    <t xml:space="preserve">Oprema za regulaciju ugrađena u poliesterski ili limeni ormar u zaštiti IP54 smješten u prostoru pregleda vozila, regulacija prema standardu za GP u odnosu  100-75-50%, automatsko upravljanje vezano na vanjske svjetlotehničke uvjete  sa programiranjem vremena regulacije. </t>
  </si>
  <si>
    <t>Dobava, montaža i spajanje svjetiljki na stupu kao tip SELENIUM SGP340 1xSON-T250W CH FG FI60 PROIZ PHILIPC ili jednakovrijedan tip_________. Stavkom je obuhvaćen sav rad te spojni i pričvrsni materijal potreban za ugradnju svjetiljke.</t>
  </si>
  <si>
    <t>FeZn traka za uzemljenje 30x4 mm</t>
  </si>
  <si>
    <t xml:space="preserve">Izrada priključnog mjesta za rasvjetu jelke pomoću PVC kutije 30x30 cm u zaštiti IP 65 s ugrađene dvije priključnice, uključujući stupić visine 30 cm sa temeljem i 25 m kabela PP00-Y 3x2,5 mm² sa cijevi 23 mm za spoj na rasvjetni stup i razdjelnik carine u objektu B. </t>
  </si>
  <si>
    <t>Dobava, postava i spajanje RTV stanice sa svim potrebnim radom i materijalom do potpune funcionalnosti. RTV stanica sastavljena iz slijedećih elemenata:</t>
  </si>
  <si>
    <t>Ormarić limeni dimenzija 700x500x150mm nadžbukni</t>
  </si>
  <si>
    <t>Pojačalo WWK 920   ili jednakovrijedan_______</t>
  </si>
  <si>
    <t>Multiprekidač 9/8 GSS GRUNDIG SDSP 908 ili jednakovrijedan_______</t>
  </si>
  <si>
    <t>Atenuator fiksni 20dB</t>
  </si>
  <si>
    <t>Atenuator fiksni 10dB</t>
  </si>
  <si>
    <t>Antenska priključnica EDA 3902F ili jednakovrijedna_______</t>
  </si>
  <si>
    <t>Cu vodič  za izjednačenje potencijala 1xP/F 16 mm²</t>
  </si>
  <si>
    <t>FeZn traka za uzemljenje 25x3 mm</t>
  </si>
  <si>
    <t>Izvod trakom FeZn 30x4 mm duljine 1,5 m</t>
  </si>
  <si>
    <t>Izrada izvoda od temeljnog uzemljivača  trakom FeZn 30x4mm duljine 1,5 m kao dozemnog spoja do rastavnog mjernog spoja na željeznom stupu, uključujući križnu spojnicu za spoj na uzemljivač.</t>
  </si>
  <si>
    <t>Izvod trakom FeZn 30x4 mm duljine 2,0 m</t>
  </si>
  <si>
    <t>Izrada izvoda od temeljnog uzemljivača  trakom FeZn 30x4mm po betonskom stupu duljine 2 m kao dozemnog spoja do rastavnog mjernog spoja na fasadi, uključujući križnu spojnicu za spoj na uzemljivač.</t>
  </si>
  <si>
    <t>Izrada izvoda od temeljnog uzemljivača trakom FeZn 30x4 mm dužine 3 m za spoj na sabirnicu PE glavne razdjelnice i metalnu masu diesel agregata, uključujući križnu spojnicu i vijčani spoju.</t>
  </si>
  <si>
    <t>Izrada izvoda od temeljnog uzemljivača trakom FeZn 25x4 mm dužine 3 m za spoj na metalne mase građevina, fasada i  oluka, uključujući križnu spojnicu i spoj na metalnu masu.</t>
  </si>
  <si>
    <t>Odvod žicom RFi Ø 8 mm, dužine 3 m</t>
  </si>
  <si>
    <t>Izrada odvoda po betonskom stupu od kutije sa mjernim spojem do spoja sa limenim krovom  pomoću žice RF Ø 8 mm, dužine 3 m, uključujući nosače po fasadi. Stavkom je uključen i spoj sa limenim krovom uključujući sav materijal za spoj.</t>
  </si>
  <si>
    <t>Premoštenje metalnog stupa i limenog pokrova trakom FeZn 25x3 mm, duljine 1,5 m</t>
  </si>
  <si>
    <t>Povezivanje metalnih masa vrata i prozora na fasadi na trake odvoda ili međusobno izvedeno trakom FeZn20x3mm dužine 2,5 m sa vijčanim ili varenim spojevima na krajevima</t>
  </si>
  <si>
    <t>Povezivanje obrubnih limova na zabatnim istakama objekata  međusobno izvedeno če POP zakovicama, min 4 zakovice po spoju svaka cca 3dužna metra uz provjeru i mjerenje povezanosti, u slučaju loših spojeva potrebno je položiti krovni vod iz RF vodića 8 mm koji se postavlja na zidne potpore</t>
  </si>
  <si>
    <t>Postava hvataljke visine 2m na krovu nadstrešnice u zoni  VRV i SPLIT sustava</t>
  </si>
  <si>
    <t>Izrada hvataljki iz RF 8mm, dužine 350mm na mjestima izvoda RF voda na obrubni lim sa izradom galvanske veze izvoda hvataljke i obrubnog lima</t>
  </si>
  <si>
    <t>Uzemljenje antenskog stupa, jarbola i sl. opreme izvedeno trakom FeZn30x4mm, prosjećne dužine 5m, kao i ostalih metalnih masa na objektu</t>
  </si>
  <si>
    <t>Sitni spojni montažni materijal uz ovo poglavlje</t>
  </si>
  <si>
    <t>Ispitivanje i mjerenje sustava za sve objekte i nadstrešnice</t>
  </si>
  <si>
    <t>4.8.1.</t>
  </si>
  <si>
    <t>4.8.2.</t>
  </si>
  <si>
    <t>4.8.3.</t>
  </si>
  <si>
    <t>Komunikacijski ormar dimenzija 800x2000x1000x42HE- carina</t>
  </si>
  <si>
    <t>Slijedeće opreme i karakteristika:</t>
  </si>
  <si>
    <t>- kompatibilno sa UNE 23-301-88, CE, WEEE and RoHS.</t>
  </si>
  <si>
    <t>Dobava i isporuka centrale za CO detekciju tip kao: UTC Fire&amp;security, model KM301, ili jednakovrijedan tip _________________</t>
  </si>
  <si>
    <t>Dobava i isporuka tabloa s natpisom upozorenja tip kao: PARTNE ELEKTRIK GE - Tablo UPOZORENJA ili jednakovrijedni tip ______________</t>
  </si>
  <si>
    <t>Dobava i isporuka, sa polaganjem kabela kao tip: J-Y(st)Y 2x2x0.8mm2</t>
  </si>
  <si>
    <t>Dobava i isporuka, sa polaganjem kabela kao tip: KABEL PGP 3x1,5mm2</t>
  </si>
  <si>
    <t>Dobava i isporuka sitnog potrošnog materijala za montažu elemenata CO detekcije</t>
  </si>
  <si>
    <r>
      <t xml:space="preserve">Dobava, montaža i spajanje prikljućno mjernog ormara oznake </t>
    </r>
    <r>
      <rPr>
        <b/>
        <sz val="10"/>
        <rFont val="Arial"/>
        <family val="2"/>
        <charset val="238"/>
      </rPr>
      <t>SPMO</t>
    </r>
    <r>
      <rPr>
        <sz val="10"/>
        <rFont val="Arial"/>
        <family val="2"/>
        <charset val="238"/>
      </rPr>
      <t xml:space="preserve">, dimenzija 600x(1000+250)x300mm, tipski testiran prema IEC 60439-1/IEC 61439-1-2. Ormar je poliesterski sa tipskim betonskim temeljem, sa vratima, sa stupnjem zaštite IP54, tip kao TEP ili jednakovrijedan.
</t>
    </r>
    <r>
      <rPr>
        <b/>
        <sz val="10"/>
        <rFont val="Arial"/>
        <family val="2"/>
        <charset val="238"/>
      </rPr>
      <t>Napomena:</t>
    </r>
    <r>
      <rPr>
        <sz val="10"/>
        <rFont val="Arial"/>
        <family val="2"/>
        <charset val="238"/>
      </rPr>
      <t xml:space="preserve"> Stavka uključuje sav potreban montažni materijal za potpunu funkcionalnost.</t>
    </r>
  </si>
  <si>
    <t>Strujni mjerni trafo 150/5A sa mogučnošću plombiranja, tip kao TRAFO ili jednakovrijedan________________</t>
  </si>
  <si>
    <t>Tropolni rastavljač-osigurač 400A za ugradnju na temeljnu ploču, tip XLP2 ili jednakovrijedan________________________</t>
  </si>
  <si>
    <t>Rastalni umetak OFAF2H160A sa indikacijom prorade ili jednakovrijedan_________________________</t>
  </si>
  <si>
    <t>Kratkospojnik PC8-R1 ili jednakovrijedan______________</t>
  </si>
  <si>
    <t>Mosni spojevi SC-JB8-2 ili jednakovrijedan__________________</t>
  </si>
  <si>
    <t>Redna stezaljaka za uzemljenje ZS10-PE-R1 ili jednakovrijedan_________________</t>
  </si>
  <si>
    <t>Krajnja pločica ES10-ST ili jednakovrijedan__________________</t>
  </si>
  <si>
    <t>Redna stezaljka ZS10-ST-T4 za strujne i naponske grane ili jednakovrijedan_____________________</t>
  </si>
  <si>
    <r>
      <t xml:space="preserve">Dobava, montaža i spajanje razvodnog ormara oznake </t>
    </r>
    <r>
      <rPr>
        <b/>
        <sz val="10"/>
        <rFont val="Arial"/>
        <family val="2"/>
        <charset val="238"/>
      </rPr>
      <t>RNAD</t>
    </r>
    <r>
      <rPr>
        <sz val="10"/>
        <rFont val="Arial"/>
        <family val="2"/>
        <charset val="238"/>
      </rPr>
      <t xml:space="preserve"> dimenzija 840x1005x360mm, tipski testiran prema IEC 60439-1/IEC 61439-1-2.Ormar je poliesterski sa povišenim betonskim temeljem, s punim  vratima, sa stupnjem zaštite IP66, tip ABB Gemini ili jednakovrijedan _______________________
Potrebno predvidjeti 20% rezervnog prostora u svrhu budućih nadogradnji.
Stavka uključuje sav potreban montažni materijal za potpunu funkcionalnost. </t>
    </r>
  </si>
  <si>
    <t>- razvodni ormar dimenzija kao troredni 3x24 modula dubine cca 110mm sa ugrađenom opremom;</t>
  </si>
  <si>
    <t>Elektroinstalacije kontrolne kućice policije - TIP 1 UKUPNO:</t>
  </si>
  <si>
    <t>Tropolna shema izvedenog stanja razdjelnika RO-F, napravljena u AutoCAD Electrical, Eplan ili sl.</t>
  </si>
  <si>
    <t>Vatrodojavna centrala kao tip UTS model 2X-F1 ili jednakovrijedna_____________________</t>
  </si>
  <si>
    <t>15.1.</t>
  </si>
  <si>
    <t>15.2.</t>
  </si>
  <si>
    <t>15.3.</t>
  </si>
  <si>
    <t>15.4.</t>
  </si>
  <si>
    <t xml:space="preserve">Slivnici s dvostrukom rešetkom (montažni) </t>
  </si>
  <si>
    <t>Obračun po kom ugrađenog spremnika.</t>
  </si>
  <si>
    <t>Unutarnja jedinica VRV sustava</t>
  </si>
  <si>
    <t>6.1.4.</t>
  </si>
  <si>
    <t>Završna obrada strojnim zaribavanjem podne armirano betonske podne ploče do visokog sjaja</t>
  </si>
  <si>
    <r>
      <t>Obračun po m</t>
    </r>
    <r>
      <rPr>
        <vertAlign val="superscript"/>
        <sz val="10"/>
        <rFont val="Arial"/>
        <family val="2"/>
        <charset val="238"/>
      </rPr>
      <t xml:space="preserve">2 </t>
    </r>
    <r>
      <rPr>
        <sz val="10"/>
        <rFont val="Arial"/>
        <family val="2"/>
        <charset val="238"/>
      </rPr>
      <t>obrađenog betona.</t>
    </r>
  </si>
  <si>
    <t>Obračun po kompletu</t>
  </si>
  <si>
    <t>Ventilacija UKUPNO:</t>
  </si>
  <si>
    <t>za odsis ispušnih plinova kao proizvod AFA 12 ili jednakovrijedan______________________</t>
  </si>
  <si>
    <t>Dobava i ugradnja bubnja sa  crijevom (s motornim navijanjem) kao proizvod "AFA" tip ARE150/7,5 ili jednakovrijedan_________________</t>
  </si>
  <si>
    <t>Svjetlosni promjenjivi znak dimenzija kučišta 70x70 cm s dva signalna znaka - G09 i G10</t>
  </si>
  <si>
    <t>Svjetlosni promjenjivi znak dimenzija kučišta 100×100 cm s dva signalna znaka - osobno vozilo i autobus</t>
  </si>
  <si>
    <t>Svjetlosni promjenjivi znak s mogućnosti prikazivanja oznaka porijekla putnika dimenzija kučišta 100x100 cm
- SVI PUTNICI   ALL PASSPORTS
- EU EEA CH - s zvjezdicama poredanim u krug</t>
  </si>
  <si>
    <t>Počistiti cijelu površiinu od eventualnog otpada od gradnje te ukloniti neugledno bilje te biljni ostatci. Bilje u dobroj kondiciji urediti te pomladiti. Uklanjanje postojećeg bilja izvršiti pod nadzorom krajobraznog arhitekta.</t>
  </si>
  <si>
    <t xml:space="preserve">Nabava i polaganje dekorativnog kamena. Na površinu obrađenu krojenom protukorovnom folijom s preklopima planira se sloj od 5 cm drobljenog dekorativnog kamena (materijal mora prije ugradnje biti odobren od nadzornog inženjera). Separacija mora biti dimenzija 16-32 prana bez sitnih čestica. </t>
  </si>
  <si>
    <t>STABILIZACIJA POKOSA</t>
  </si>
  <si>
    <t xml:space="preserve">Široki iskop u materijalu "A" kategorije 
(OTU II st. 2-02.1)                 </t>
  </si>
  <si>
    <t xml:space="preserve">Široki iskop u materijalu "C" kategorije 
(OTU II st. 2-02.3)                 </t>
  </si>
  <si>
    <t>Iskop stepenica</t>
  </si>
  <si>
    <t>(OTU II st. 2-03)</t>
  </si>
  <si>
    <t>Obuhvaća iskop, utovar u prijevozno sredstvo, prebacivanje iskopanog materijala u nasip, oblikovanje ploha na padini i temeljnom tlu.</t>
  </si>
  <si>
    <t>Obračun po m³ stvarno izvršenog iskopa u sraslom stanju.</t>
  </si>
  <si>
    <r>
      <t>m</t>
    </r>
    <r>
      <rPr>
        <vertAlign val="superscript"/>
        <sz val="10"/>
        <rFont val="Arial"/>
        <family val="2"/>
        <charset val="238"/>
      </rPr>
      <t>3</t>
    </r>
  </si>
  <si>
    <t>Iskop stepenica u materijalu "C" kategorije</t>
  </si>
  <si>
    <t>Iskop za temelje zida</t>
  </si>
  <si>
    <t xml:space="preserve">Iskop za temelje u materijalu "C" kategorije  </t>
  </si>
  <si>
    <t>(OTU II st.4-01.1)</t>
  </si>
  <si>
    <t>Stavka obuhvaća sve radove na iskopu materijala s utovarom u prijevozna sredstva, planiranje iskopanih površina, razupiranje ako je potrebno, crpljenje vode, kampadni iskop. U cijenu ulazi i prebacivanje iskopanog materijala u nasip na udaljenosti do 20 m, kao i zatrpavanje i nabijanje tla oko temelja.</t>
  </si>
  <si>
    <t>Odvoz materijala iz iskopa</t>
  </si>
  <si>
    <t>(OTU II st. 2-07)</t>
  </si>
  <si>
    <t>Stavka obuhvaća prijevoz iskopanog materijala od mjesta iskopa do mjesta istovara na odlagalište.  U cijenu su uklučeni svi troškovi zbrinjavanja na odlagalištu</t>
  </si>
  <si>
    <t>Stavka obuhvaća iskop, guranje ili odlaganje na privremeno odlagalište i utovar iskopanog materijala u prijevozno sredstvo, uređenje i čišćenje iskopanih i susjednih površina.</t>
  </si>
  <si>
    <t>Izrada radnih platoa od kamenog materijala za izvedbu pilota</t>
  </si>
  <si>
    <t>Obračun po m³ ugrađenog i zbijenog materijala</t>
  </si>
  <si>
    <t>(OTU II st. 2-09.3)</t>
  </si>
  <si>
    <t>Izrada radnih platoa od miješanog materijala iz iskopa za izvedbu sidara</t>
  </si>
  <si>
    <t>Stavka obuhvaća nasipanje materijalom iz iskopa, razastiranje, vlaženje ili sušenje, planiranje i zbijanje materijala.</t>
  </si>
  <si>
    <t>(OTU II 2-08.4)</t>
  </si>
  <si>
    <t>Obuhvaća pripremu tla, materijal, prijevoz, upotrebu opreme i rad na postavljanju geotekstila. Koristi se netkani geotekstil namijenjen razdvajanju slijedećih karakteristika:
- vlačna nosivost&gt;24 kN/m,
- debljina 2.9 mm,
- CBR&gt;4000 N,
- O90&lt;0.2 mm.</t>
  </si>
  <si>
    <t>Geotekstil</t>
  </si>
  <si>
    <t>(OTU IV st.7-01.4.2)</t>
  </si>
  <si>
    <t>AB bušeni piloti Ø80 cm (C 35/45)</t>
  </si>
  <si>
    <t>Obračun po m' izvedenih pilota.</t>
  </si>
  <si>
    <t xml:space="preserve">Podrazumijeva strojno bušenje, sav rad, materijal i opremu, sve prijevoze i prijenose, rad na izradi i ugradnji betona, eventualno crpljenje vode i obradu glave pilota za spoj s naglavnicom, te sva potrebna zavarivanja. Armatura se obračunava posebno. Predviđa se izvedba 48 pilota,  promjera φ 80 cm, dužine pilota su 8.0 i 10.0 m, beton je  klase C35/45, XC2, S4, D16. </t>
  </si>
  <si>
    <t xml:space="preserve">Betoniranje temelja zida </t>
  </si>
  <si>
    <t>Obračun po m3 ugrađenog betona.</t>
  </si>
  <si>
    <t xml:space="preserve">Betoniranje izvan temelja zida </t>
  </si>
  <si>
    <t>Izrada procjednica</t>
  </si>
  <si>
    <t>(OTU II st.4-01.8)</t>
  </si>
  <si>
    <t>Obračun po m ugrađene procjednice.</t>
  </si>
  <si>
    <t>Stavka obuhvaća nabavu, dopremu  i ugradnju svog materijala potrebnog za ugradnju procjednica. Procjednice su PVC cijevi Φ 80 mm, duljine jednake širini zida.</t>
  </si>
  <si>
    <t>AB subvertikalne grede</t>
  </si>
  <si>
    <t>(OTU IV st.7-01.4.4.)</t>
  </si>
  <si>
    <t>Obračun po kilogramu ugrađene armature.</t>
  </si>
  <si>
    <t>Stavka obuhvaća nabavu čelika, pregled, čišćenje i razvrstavanje prije izrade, savijanje, sječenje i dopremu na gradilište te postavljanje na mjesto ugradnje. U cijenu je uključen i sav pomoćni materijal za ugradnju.</t>
  </si>
  <si>
    <t>Čelik za armiranje betona B500B</t>
  </si>
  <si>
    <t>Zaštita pokosa mlaznim betonom d=20 cm</t>
  </si>
  <si>
    <t>Stavka uključuje nabavu, dopremu i ugradnju, postavljanje armaturne mreže, te sav rad i materijal ovisno o debljini sloja, tehnologiji rada, potrebnim prijevozima i prijenosima, upotrebnoj skeli, njegovanju zaštite i eventualno otežanim uvjetima rada. 
Mlazni beton se izvodi debljine 20 cm, u zoni TIPa 1. Prvo se ugrađuje izravnavajući sloj mlaznog betona debljine 6 cm, zatim armaturne mreže Q283, zatim nanošenje drugog sloja debljine 8 cm, pa se postavlja 2 red mreže Q503 i na kraju završni sloj betona klase C30/37 debljine 6 cm.</t>
  </si>
  <si>
    <t>(OTU II st. 2-15.10 i OTU IV 7-01.4.5)</t>
  </si>
  <si>
    <t>Stavka uključuje nabavu, dopremu i ugradnju, postavljanje armaturne mreže, te sav rad i materijal ovisno o debljini sloja, tehnologiji rada, potrebnim prijevozima i prijenosima, upotrebnoj skeli, njegovanju zaštite i eventualno otežanim uvjetima rada. 
Prvo se ugrađuje izravnavajući sloj mlaznog betona debljine 6 cm, zatim armaturne mreže Q503, zatim nanošenje drugog sloja debljine 13 cm, pa se postavlja 2 red mreže Q503 i na kraju završni sloj betona klase C30/37 debljine 6 cm.</t>
  </si>
  <si>
    <t>Zaštita pokosa mlaznim betonom d=25 cm</t>
  </si>
  <si>
    <r>
      <t>Obračun po m</t>
    </r>
    <r>
      <rPr>
        <vertAlign val="superscript"/>
        <sz val="10"/>
        <rFont val="Arial"/>
        <family val="2"/>
        <charset val="238"/>
      </rPr>
      <t>2</t>
    </r>
    <r>
      <rPr>
        <sz val="10"/>
        <rFont val="Arial"/>
        <family val="2"/>
        <charset val="238"/>
      </rPr>
      <t xml:space="preserve"> zaštićene površine.</t>
    </r>
  </si>
  <si>
    <t>Zaštita pokosa betonom armiranim vlaknima d=5 cm</t>
  </si>
  <si>
    <t xml:space="preserve">Stavka uključuje nabavu, dopremu i ugradnju, postavljanje armaturne mreže, te sav rad i materijal ovisno o debljini sloja, tehnologiji rada, potrebnim prijevozima i prijenosima, upotrebnoj skeli, njegovanju zaštite i eventualno otežanim uvjetima rada.
Marka mikroarmiranog betona je MMB-30, dok se armiranje ostvaruje dodavanjem mikrosintetičkih vlakana. </t>
  </si>
  <si>
    <t>(OTU II st. 2-15.10 i OTU IV 7-01.4.6)</t>
  </si>
  <si>
    <t>Zaštita pokosa primjenom mreža</t>
  </si>
  <si>
    <r>
      <t>Obračun po m</t>
    </r>
    <r>
      <rPr>
        <vertAlign val="superscript"/>
        <sz val="10"/>
        <rFont val="Arial"/>
        <family val="2"/>
        <charset val="238"/>
      </rPr>
      <t>2</t>
    </r>
    <r>
      <rPr>
        <sz val="10"/>
        <rFont val="Arial"/>
        <family val="2"/>
        <charset val="238"/>
      </rPr>
      <t xml:space="preserve"> zaštićene površine nosivom mrežom.</t>
    </r>
  </si>
  <si>
    <t>(OTU II st. 2-15.9)</t>
  </si>
  <si>
    <t xml:space="preserve">Zaštita pokosa u stijeni mrežom od visokovrijednog čelika Tipa TECCO G65/3 ili jednakovrijedno _________________________. Nosiva mreža ima romboidne otvore dimenzija 83x143mm, upisani krug mreže Di=65,0mm, broj oka mreže uzdužno 7 kom/m' i poprečno 12 kom/m'. Vlačna čvrstoća mreže iznosi 150,0kN/m', otpornost na proboj DR=180,0kN, otpornost na posmik PR=90,0kN. Žica mreže je promjera Φ=3,0mm, minimalne vlačne čvrstoće ftk=1770,0N/mm2, a zaštićena je od korozije s legurom 95%Zn i 5%Al, minimalno 150g/m2. 
Mreža se postavlja u panelima širine 3,50 m koji se međusobno spajaju spojnicama T3 debljine 4,0 mm (isporučuju se zajedno s mrežom) bez preklapanja. Mreža se postavlja na pokos preko već ubušenih sidara (obračunato u posebnoj stavci), te se prednapreže na podlogu pomoću Spike  P33 pričvrsnih ploča na svakom sidru. Spojnice su min. promjera 4,0mm, zaštićeni od korozije pocinčanjem od minimalno 150 g/m2. 
Na vrhu pokosa (na početku berme, prema nacrtima u projektu), mreža se prihvaća za podlogu pomoću sidara Φ25 mm, B500B, duljine L=1.5 m, na razmaku od 3,0 m (predviđeno 33 kom.). Sidra je potrebno antikorozivno zaštititi prema uputuma iz tehničkih uvjeta izvedbe. </t>
  </si>
  <si>
    <t>Izvedba sidara u zoni TIPa 1 - AB subvertikalne grede.</t>
  </si>
  <si>
    <t>Obračun po m´ ugrađenog sidra.</t>
  </si>
  <si>
    <r>
      <t>Odabrana su sidra St 1660/1860, 5-6 snopova F 0.6" . Duljine sidara</t>
    </r>
    <r>
      <rPr>
        <sz val="10"/>
        <color indexed="10"/>
        <rFont val="Arial"/>
        <family val="2"/>
        <charset val="238"/>
      </rPr>
      <t xml:space="preserve"> </t>
    </r>
    <r>
      <rPr>
        <sz val="10"/>
        <rFont val="Arial"/>
        <family val="2"/>
        <charset val="238"/>
      </rPr>
      <t>su 13 - 17 m. U cijenu uključena nabava, doprema, bušenje pod kutem od 10° (dijelom kroz sipar, a dijelom kroz siparišnu i vapnenačku breču), priprema sidara s vodilicama, ugradnja s potrebnim priborom, nabava, doprema kompozitnih materijala i izrada injekcione smjese, prethodna laboratorijska ispitivanja injekcijske smjese te injektiranje pod tlakom do 5 bara. U stavku je također uključena izrada podložnih pločica 300*300*15 mm, uređenje glave sidra. Sidra su projektirana kao trajna konstrukcija te je u cijenu potrebno uključiti sve elemente antikorozivne zaštite (rebrasta ovojna PE cijev, zaštitna kapa s premazom za koroziju, itd.). Duljina sidara je 13 m - 17 kom., 14 m - 36 kom., 15 m - 33 kom., 16 m - 19 kom.,  17 m - 2 kom. - ukupno 107 kom.</t>
    </r>
  </si>
  <si>
    <t xml:space="preserve">Izvedba sidara u zoni TIPa 3 </t>
  </si>
  <si>
    <t>Odabrana su sidra promjera 32 mm, kvalitete čelika St 950/1050. Duljina sidara je 18 m. U cijenu uključena, nabava, doprema, bušenje pod kutem od 15° (dijelom kroz sipar, a dijelom kroz siparišnu i vapnenačku breču), priprema sidara s vodilicama, ugradnja s potrebnim priborom, nabava, doprema kompozitnih materijala i izrada injekcione smjese, prethodna laboratorijska ispitivanja injekcijske smjese te injektiranje. Također uključena izrada podložnih pločica 250*250*15 mm. Sidra su projektirana kao trajna konstrukcija te je u cijenu potrebno uključiti sve elemente antikorozivne zaštite (rebrasta ovojna PE cijev, zaštitna kapa s premazom za koroziju, itd.). Duljina sidara je 18 m - ukupno 47 kom.</t>
  </si>
  <si>
    <t>Izvedba sidara u zoni TIPa 1 - stijenski pokos</t>
  </si>
  <si>
    <t>Izvedba sidara u zoni TIPa 2</t>
  </si>
  <si>
    <t>23.</t>
  </si>
  <si>
    <t>Vodomjerno okno</t>
  </si>
  <si>
    <t xml:space="preserve">Izgradnja betonskog vodomjernog okna svijetlih tlocrtnih dimenzija 2,5 x 1,2 m, dubine cca 2,2 m. Okno se betonira na sloju izravnavajučeg betona debljine 10 cm, dno i zidovi su od armiranog betona debljine 20 cm, a gornja ploča je armirano betonska debljine 20 cm. Sve prema detaljnom nacrtu. Stavkom je obuhvaćen sav potrebni rad i materijal, pribor i alat za izgradnju građevine - iskop, oplata, armatura, beton, obrada površina cementnim mortom, hidrizolacija,  poklopci nosivosti 400 kN, zatrpavanje, odvoz viška materijala i dr.             </t>
  </si>
  <si>
    <t>Obračun po kom izvedenog vodomjernog okna.</t>
  </si>
  <si>
    <t>Zasunsko okno</t>
  </si>
  <si>
    <t xml:space="preserve">Izgradnja betonskog zasunskog okna svijetlih tlocrtnih dimenzija 1,0 x 1,0 m, dubine cca 2,3 m. Okno se betonira na sloju izravnavajučeg betona debljine 10 cm, dno je od betona debljine 15 cm, zidovi su od betona debljine 20 cm, a gornja ploča je armirano betonska debljine 20 cm. Sve prema detaljnom nacrtu. Stavkom je obuhvaćen sav potrebni rad i materijal, pribor i alat za izgradnju građevine - iskop, oplata, armatura, beton, obrada površina cementnim mortom, hidrizolacija,  poklopci nosivosti 400 kN, zatrpavanje, odvoz viška materijala i dr.             </t>
  </si>
  <si>
    <t>PEHD cijevi  DN 75 mm (Ø65, 2,5"), NP 10bara</t>
  </si>
  <si>
    <t>Ventili</t>
  </si>
  <si>
    <t>Podrazumijeva dobavu, prijevoz i ugradanju završnih ventila u zasunskom i vodomjernom oknu.</t>
  </si>
  <si>
    <t>Ventili  DN 25 mm ( 1" )</t>
  </si>
  <si>
    <t>Ventili  DN 50 mm ( 2" )</t>
  </si>
  <si>
    <t>Ventili  DN 65 mm ( 2,5" )</t>
  </si>
  <si>
    <t>Vodoopskrba i sanitarna odvodnja - Glavna zgrada UKUPNO:</t>
  </si>
  <si>
    <t>Makadam</t>
  </si>
  <si>
    <t>Obuhvaća nabavu materijala, prijevoz, upotrebu opreme te sav rad na izradi i ugradnji kamenog makadama.</t>
  </si>
  <si>
    <t>Obračun po m³ gornje površine ugrađenog sloja.</t>
  </si>
  <si>
    <t>Granulirani pijesak 0-4 mm, d=2 cm</t>
  </si>
  <si>
    <t>Granulirani kameni materijal od lomljenog kamena 
8-32 mm, d = 10 cm</t>
  </si>
  <si>
    <t>Tipski nosači vertikalne signalizacije</t>
  </si>
  <si>
    <t xml:space="preserve">Dobava, montaža i ugradnja 2 tipska nosača IP Al 180 mm. U cijenu uključen i iskop temelja pojedinog nosača dubine min. 75 cm promjera 60 cm s dobavom i ugradnjom betona klase C25/30 i ugradnju stupa s ankerom na donjem dijelu u beton s min. 0,4 m³ betona po jednom nosaču. </t>
  </si>
  <si>
    <t>Obračun po kompletu ugrađenog nosača.</t>
  </si>
  <si>
    <t>Stup dužine 2,80 m</t>
  </si>
  <si>
    <t>Stup dužine 3,20 m</t>
  </si>
  <si>
    <t>Stup dužine 3,60 m</t>
  </si>
  <si>
    <t>Stup dužine 3,90 m</t>
  </si>
  <si>
    <t>6.6.</t>
  </si>
  <si>
    <t>6.7.</t>
  </si>
  <si>
    <t>6.8.</t>
  </si>
  <si>
    <t>6.9.</t>
  </si>
  <si>
    <t>6.10.</t>
  </si>
  <si>
    <t>6.11.</t>
  </si>
  <si>
    <t>6.12.</t>
  </si>
  <si>
    <t>2 nosača IP Al 180 mm - nosači dužine 4,80 m</t>
  </si>
  <si>
    <t xml:space="preserve">Nakon provedenog ispiranja cjevovoda pristupa se dezinfekciji pomoću sredstava za dezinfekciju klornom otopinom (otopina hipoklorita predviđena je u dozi klornog ekvivalenta 30 mg/l) i njenim zadržavanjem u cijevi prema programu kontrole i osiguranja kvalitete ili zahtjevu sanitarnog inspektora. Nakon dezinfekcije klornu otopinu ispustiti i cijev isprati normalno kloriranom vodom koju određuje sanitarni inspektor. Dezinfekcija se smatra uspješno provedena pošto analizirani uzorak dade zadovoljavjuće rezultate.U cijeni su uračunate kontrole bakteriološke analize. </t>
  </si>
  <si>
    <t>Dobava i montaža plastičnih cijevi i fazonskih komada  za razvod tople i hladne sanitarne vode, uključivo učvrščenje obujmicama, te originalna izolacija u omotu iz proizvodnog programa. Stavkom obuhvatiti montažu nosača armatura na zidu. U metru dužnom montiranog cjevovoda uključiti fusiotherm metalne veze fitting-elemente s kromiranim navojnim umecima, te tri fusiotherm fitinga istog promjera. Sav rad i matrijal, te montažni i spojni pribor (npr. kao aquatherm - fusiotherm sustav vodovodne instalacije ili jednakovrijedan_______).</t>
  </si>
  <si>
    <t>Čelične pocinčane cijevi za razvod hladne vode (protupožarna voda)</t>
  </si>
  <si>
    <t>Dobava i montaža čeličnih pocinčanih cijevi i fazonskih komada za razvod hladne vode (protupožarna voda), uključivo učvrščenje obujmicama.</t>
  </si>
  <si>
    <t>Čelične pocinčane cijevi profila DN 50 mm</t>
  </si>
  <si>
    <t>Protočni plastični ventili DN 15 mm (1/2")</t>
  </si>
  <si>
    <t>Protočni plastični ventili DN 20 mm (3/4")</t>
  </si>
  <si>
    <t>Podni kupaonski PP slivnici 100x100 mm</t>
  </si>
  <si>
    <t>Podne rešetke 200x200 mm</t>
  </si>
  <si>
    <t>Dobava prijevoz i  montaža podnih slivnika sa horizontalnim izvodom DN 100 mm, te zatvaračem zadaha, veličine 200x200 mm kao HL, ACO ili jednakovrijedan___________________</t>
  </si>
  <si>
    <t>PVC cijevi DN 100 mm</t>
  </si>
  <si>
    <t>PVC cijevi DN 125 mm</t>
  </si>
  <si>
    <t>PVC cijevi DN 150 mm</t>
  </si>
  <si>
    <t>Dobava i montaža zidnog hidranta, crvene boje,  limeni ormarić dim. 700x780x250 mm,  sa ventilom 50 mm i crijevom profila 25 mm dužine 15 m i mlaznicom. U stavku je uključen sav spojni i ostali materijal potreban za ugradnju hidranta.</t>
  </si>
  <si>
    <t>Uređaj za povišenje tlaka - sanitarna voda</t>
  </si>
  <si>
    <t>Dobava, prijevoz i montaža uređaja za povišenje tlaka (hidroforskog uređaja) za potrebe sanitarne vode protoka Q = 0,67 lit/s, potrebnog tlaka od 2,60 bara na tlačnoj strani, kao Grundfos CMBE I-U-C-C-D-A AVBE. 
Ili jednakovrijedno _______________________</t>
  </si>
  <si>
    <t>Uređaj za povišenje tlaka - protupožarna voda</t>
  </si>
  <si>
    <t>Dobava, prijevoz i montaža uređaja za povišenje tlaka za potrebe protupožarne vode (unutarnja hidrantska mreža) protoka Q = 1,67 lit/s, potrebnog tlaka od 4,20 bara na tlačnoj strani, kao Grundfos HYDRO MPC-E 2 CRIE5-5.
Ili jednakovrijedno _______________________</t>
  </si>
  <si>
    <t>Lijevano željezne cijevi</t>
  </si>
  <si>
    <t>DN 120 mm</t>
  </si>
  <si>
    <t>Lijevano željezni čistač</t>
  </si>
  <si>
    <t>Izolacija cjevi odvodnje</t>
  </si>
  <si>
    <t xml:space="preserve">Stavka obuhvaća nabavu, dopremu i ugradnju izolaciju cjevi odvodnje vođenog pod stropom i dio vertikala min. 1,0 m od podgleda krova kamenom vunom debljine 5,0 cm i omotom limom.   </t>
  </si>
  <si>
    <t>Dobava i montaža vodolova (vertikalni izvod) od tvrde plastike, sa izoliranom stijenkom, "manžetom" za spajanje na temeljni sustav hidroizolacije, te plastičnom pokrovnom rešetkom, (kao ACO ili H-L 90 ili jednakovrijedan_________).</t>
  </si>
  <si>
    <t>DN 100 mm</t>
  </si>
  <si>
    <t>DN 125 mm</t>
  </si>
  <si>
    <t>Odzračne kape</t>
  </si>
  <si>
    <t>Nabava, prijevoz i montaža odzračnih kapa na kraju odvodnih vertikala</t>
  </si>
  <si>
    <t>Obračun po komadu odzračne kape.</t>
  </si>
  <si>
    <t>DN 150 mm</t>
  </si>
  <si>
    <t xml:space="preserve">Dobava i montaža baltik Wc školjke sa niskomontažnim plastičnim kotlićem,  Wc daskom od tvrde plastike (u prilagođenom obliku odabranom tipu Wc školjke),  držačem četke, držačem rollo papira (uzorak prema odabranom tipu školjke). Stavkom obuhvatiti izradu spoja na dovod i odvod (kutni ventili, gibljiva crijeva za kotlić, isplavne cijevi, vijke za školjku, gumeni podložak za Wc školjku i sl.). </t>
  </si>
  <si>
    <t>Dobava i montaža keramičkog umivaonika sa postoljem dim. umivaonika 60x50 cm, stojećom jednoručnom slavinom (u kvaliteti npr. Armal ili jednakovrijedan______), kutnim ventilima, niklanim sifonom, dozatorom tekučeg sapuna, držačem ručnika, zrcalom sa okvirom dim 60x60 cm i etažerom (sve u uzorku odabranog kompleta).</t>
  </si>
  <si>
    <t>Električni niskotlačni bojler</t>
  </si>
  <si>
    <t>EB 10 litara</t>
  </si>
  <si>
    <t>EB 15 litara</t>
  </si>
  <si>
    <t>Protupožarni aparat 12 JG</t>
  </si>
  <si>
    <t>Podrazumijeva nabavu, sav rad i dopremu cijevi te svog dodatnog materijala i pribora, istovar, privremeno odlaganje, skladištenje, polaganje cijevi, spuštanje u rov, ugradnju, spajanje  te ispitivanje prohodnosti nove EK..</t>
  </si>
  <si>
    <t>Dobava, ugradnja na nadstrešnicu te spajanje sigurnosne/protupanične svjetiljke za pojedinačno napajanje, 1x6W, IP65, kao tip Präzisa, Logica  autonomije 3h, sa priborom komplet ili jednakovrijedan tip kao____________</t>
  </si>
  <si>
    <t>Dobava, ugradnja, te spajanje sigurnosne/protupanične svjetiljke, LED 2,5W,  za pojedinačno napajanje s automatskim adresiranjem, prema DIN VDE 0108 i HRN EN 60598, Dio 2.22,  Präzisa Pluraluce ugradnanadgradna, simetrična,  3h,  komplet sa priborom, ili jednakovrijedno kao tip____________</t>
  </si>
  <si>
    <t>Razvodni ormar za napajanje potrošača policije</t>
  </si>
  <si>
    <r>
      <t>Kabel NHXH E30 3x1,5mm</t>
    </r>
    <r>
      <rPr>
        <vertAlign val="superscript"/>
        <sz val="10"/>
        <rFont val="Arial"/>
        <family val="2"/>
        <charset val="238"/>
      </rPr>
      <t>2</t>
    </r>
    <r>
      <rPr>
        <sz val="10"/>
        <rFont val="Arial"/>
        <family val="2"/>
        <charset val="238"/>
      </rPr>
      <t/>
    </r>
  </si>
  <si>
    <t>- dvostruka priključnica 230 V, N+PE, 16 A bijela</t>
  </si>
  <si>
    <t>Dobava, ugradnja, te spajanje sigurnosne/protupanične LED svjetiljke, 2,5w za pojedinačno napajanje s automatskim adresiranjem svjetiljke, prema DIN VDE 0108 i HRN EN 60598, Dio 2.22,  Präzisa Pluraluce ugradna simetrična,  3h,  komplet sa priborom, ili jednakovrijedni tip __________</t>
  </si>
  <si>
    <t>Dobava, ugradnja, te spajanje sigurnosne/protupanične LED svjetiljke,1,6/2,1W, za pojedinačno napajanje s automatskim adresiranjem svjetiljke, prema DIN VDE 0108 i HRN EN 60598, Dio 2.22,  Präzisa Dispos LED,  3h,  stropna ugradna, komplet sa priborom, ili jednakovrijedan tip___________</t>
  </si>
  <si>
    <t>Dobava, ugradnja, te spajanje sigurnosne/protupanične svjetiljke za pojedinačno napajanje s automatskim adresiranjem svjetiljke,prema DIN VDE 0108 i HRN EN 60598, Dio 2.22,  Präzisa Kubus LED,  3h,  stropna nadgradna, komplet sa priborom</t>
  </si>
  <si>
    <r>
      <t xml:space="preserve">Ispitivanje instalacije i uređaja sigurnosne i protupanične rasvjete, podešavanje parametara i puštanje u rad,  educiranje korisnika. </t>
    </r>
    <r>
      <rPr>
        <b/>
        <sz val="10"/>
        <rFont val="Arial"/>
        <family val="2"/>
        <charset val="238"/>
      </rPr>
      <t xml:space="preserve">Napomena: </t>
    </r>
    <r>
      <rPr>
        <sz val="10"/>
        <rFont val="Arial"/>
        <family val="2"/>
        <charset val="238"/>
      </rPr>
      <t xml:space="preserve"> Stavka se odnosi na svu panik rasvjetu GP-a.</t>
    </r>
  </si>
  <si>
    <t>Dobava i ugradnja UPS uređaja snage 15kVA/13,5kW, tip kao EATON-POWERWARE 9355/15, ili jednakovrijedno kao tip ____________________. Nominalna autonomija 10 minuta. Tehničke karakteristike prema sljedećem:</t>
  </si>
  <si>
    <t>Dobava, ugradnja, te spajanje sigurnosne/protupanične svjetiljke za pojedinačno napajanje s automatskim adresiranjem svjetiljke,prema DIN VDE 0108 i HRN EN 60598, Dio 2.22,  Präzisa Logica LED,  3h, ugradna/nadgradna, komplet sa priborom</t>
  </si>
  <si>
    <t xml:space="preserve">Iskop rova u materijalu "B" kategorije                      </t>
  </si>
  <si>
    <t>Podrazumijeva nabavu, sav rad i dopremu cijevi te svog dodatnog materijala i pribora, istovar, privremeno odlaganje, skladištenje, polaganje cijevi, spuštanje u rov, ugradnju, spajanje  te ispitivanje prohodnosti nove EKI..</t>
  </si>
  <si>
    <t xml:space="preserve">Rad obuhvaća nabavu i dopremu tipskog montažnog zdenca, njegovu ugradbu na pripremljenu podlogu, ili na postojeću trasu EKI, te sav rad i materijal potreban za potpunu ugradnju zdenca sa svim podešenjima prema ostalim elementima TK instalacija. </t>
  </si>
  <si>
    <t>Ugradnja zdenca MZ D2 (118x108x98cm)</t>
  </si>
  <si>
    <t>Telefonski kabel TK59 15x4x0,6mm za privod od postojećeg zdenca do ormarića ITO na objektu A, komplet sa spojnicom, obračun prema izvedenom stanju</t>
  </si>
  <si>
    <t>Svjetlovodni višemodni kabel 50/125µm, 126 niti, OM3 za privod od postojećeg zdenca do komunikacijskog ormara BD2</t>
  </si>
  <si>
    <t>Izrada kabelskih vodilica na antenskom stupu za prihvat kabelskih veza  u sastavu:</t>
  </si>
  <si>
    <t>Baterija kapaciteta 45 Ah</t>
  </si>
  <si>
    <t>Demontaža postojećih instalacija starog graničnog prelaza, uključivo:</t>
  </si>
  <si>
    <t>7.2.2.</t>
  </si>
  <si>
    <t>6.3.1.</t>
  </si>
  <si>
    <t>Ventilacija objekta za pregled vozila</t>
  </si>
  <si>
    <t>Dobava i ugradnja centrifugalnog ventilatora</t>
  </si>
  <si>
    <t>L=600 m3/h</t>
  </si>
  <si>
    <t>dp=1400Pa</t>
  </si>
  <si>
    <t>Ne=850W 50Hz 3ph</t>
  </si>
  <si>
    <t>Stup dužine 3,30 m</t>
  </si>
  <si>
    <t>Stup dužine 3,50 m</t>
  </si>
  <si>
    <t>Znakovi izričitih naredbi - pravilni osmerokut Ø 90 cm</t>
  </si>
  <si>
    <t>Znakovi obavijesti - 60x90 cm</t>
  </si>
  <si>
    <t>Dopunske ploče - 60x40 cm</t>
  </si>
  <si>
    <t>Upravljački paneli za 2 jednosmjerne i jednu reverzibilnu traku tip kao EK PSP2J1R ili jednakovrijedan______</t>
  </si>
  <si>
    <t>Strelica H20 dužine 5 m (bijele boje)</t>
  </si>
  <si>
    <t>Strelica H21 dužine 5 m (bijele boje)</t>
  </si>
  <si>
    <t>Dvostruka kombinirana razdjelna crta puna/isprekidana (1/1 m), ukupne širine 40 cm (bijele boje) - H07</t>
  </si>
  <si>
    <t xml:space="preserve">Stavka obuhvaća nabavu, dopremu i ugradnju kosog početnog elementa s polukružnim završetkom ukopanim u zemlju i zaštićenim premazom na bazi smole. Svi  elementi  izrađeni  su  od  čelika  kvalitete  S235JR  prema  HRN EN 10025  i  zaštićeni  protiv  korozije  postupkom  vrućeg  cinčanja  debljine  cinka  min. 70 μm prema  HRN EN 1461. Vijci  za  pričvršćivanje  elemenata  se  izrađuju  prema  specifikaciji  iz  certifikacijske  dokumentacije  za  klasu  H1. </t>
  </si>
  <si>
    <t>Pokretni semaforski uređaj za privremenu regulaciju prometa.</t>
  </si>
  <si>
    <t>Puna razdjelna crta širine 15 cm (žute boje) - H01</t>
  </si>
  <si>
    <t>Puna rubna crta širine 15 cm (žute boje) - H01</t>
  </si>
  <si>
    <t>Izrada betonskog trapeznog kanala u monolitnoj izvedbi</t>
  </si>
  <si>
    <t>Podrazumijeva sav prijevoz, materijal i rad na iskopu, izradi podloge, betoniranju i njezi betona, dopremu i ugradnju  kanalica te svih sastavnih dijelova i materijala potrebnih za potpunu izradu kanala. Kanal se izvodi od betona klase C 20/25 na podlozi od pijeska 0-4 mm. Stavkom je obuhvaćen sav potrebni rad i materijal te pribor i alat za izradu građevine uključujući podlogu od pijeska.</t>
  </si>
  <si>
    <t>Obračun po m¹ izvedenog kanala.</t>
  </si>
  <si>
    <t>PEHD cijevi DN 400 mm, SN 8</t>
  </si>
  <si>
    <t>dimenzija Ø60 cm nosivosti 250kN - PLINOTIJESNI!</t>
  </si>
  <si>
    <t>PEHD okna DN 800 mm - kaskadna</t>
  </si>
  <si>
    <t>Izrada uljevne građevine</t>
  </si>
  <si>
    <t>Obračun po kom izrađene uljevne građevine</t>
  </si>
  <si>
    <t>19.1.</t>
  </si>
  <si>
    <t>Kuglasni protočni ventili</t>
  </si>
  <si>
    <t>Dobava i montaža mjedenih kuglastih slobodno protočnih ventila.</t>
  </si>
  <si>
    <t>Plastični protočni ventili - za usidrenje sa kapom</t>
  </si>
  <si>
    <t>Kuglasni protočni ventili DN 25 mm (1")</t>
  </si>
  <si>
    <t>Kuglasni protočni ventili DN 50 mm (2")</t>
  </si>
  <si>
    <t>(OTU II st.2.04)</t>
  </si>
  <si>
    <r>
      <t>Obračunava se po m</t>
    </r>
    <r>
      <rPr>
        <vertAlign val="superscript"/>
        <sz val="10"/>
        <rFont val="Arial"/>
        <family val="2"/>
        <charset val="238"/>
      </rPr>
      <t>3</t>
    </r>
    <r>
      <rPr>
        <sz val="10"/>
        <rFont val="Arial"/>
        <family val="2"/>
        <charset val="238"/>
      </rPr>
      <t xml:space="preserve"> iskopanog tla u sraslom stanju.</t>
    </r>
  </si>
  <si>
    <t>Zatrpavanje temelja materijalom iz iskopa</t>
  </si>
  <si>
    <t xml:space="preserve">Podložni sloj od drobljenog kamenog materijala      </t>
  </si>
  <si>
    <t>Obuhvaća pripremu podloge, nabavu sitnijeg drobljenog kamenog materijala, prijevoz i ugradnju. Materijal se ugrađuje ispod AB ploče.</t>
  </si>
  <si>
    <t>Obračun po m³ ugrađenog posložnog sloja.</t>
  </si>
  <si>
    <t xml:space="preserve">Podložni sloj od betona C12/15                   </t>
  </si>
  <si>
    <t>Obuhvaća pripremu podloge, nabavu materijala, prijevoz, ugradnji te njegu sloja.</t>
  </si>
  <si>
    <t>Obračun po m³ podložnog sloja</t>
  </si>
  <si>
    <t>AB temelji (beton C 25/30)</t>
  </si>
  <si>
    <t>(OTU II st.7-01.4.1)</t>
  </si>
  <si>
    <t>AB temeljne i vezne trake (beton C 25/30)</t>
  </si>
  <si>
    <t>AB temeljna podna ploča (beton C 25/30)</t>
  </si>
  <si>
    <t xml:space="preserve">Ploča na tlu debljine 16 cm. Podrazumijeva sav rad i materijal, sve prijevoze i prijenose, rad na izradi, ugradnji i njezi betona, te eventualno crpljenje vode. Nabava, prijevoz i rad s oplatom uključeni su u stavku. Armatura se obračunava posebno. </t>
  </si>
  <si>
    <t>Armiranobetonski zid d=40 cm (beton C 25/30)</t>
  </si>
  <si>
    <t>Čelik za armiranje B500B</t>
  </si>
  <si>
    <t>(OTU IV st.7-01.5.)</t>
  </si>
  <si>
    <t xml:space="preserve">Podrazumijeva nabavu i dopremu armature, te svog pomoćnog materijala, skladištenje, rezanje, savijanje, ukupan rad na izradi, dopremi i ugradnji armature. </t>
  </si>
  <si>
    <t>Stavka obuhvaća dobavu i izradu unutarnje obloge pročeljnog zida gipskartonskim pločama debljine 12,5 mm u dva sloja na podkonstrukciji i ispune od kamene vune debljine 5 cm  (toplinska provodljivost 0,04 W/mK) i PE folije polagane s prekolopom, unutar podkonstrukcije. Zidne pregrade se izvode od betonske ploče do nosive konstrukcije krova. Preostale šupljine zapuniti pur pjenom. Stavkom je obuhvaćen sav rad te pričvrsni materijal potreban za kompletnu izvedbu obloge zida.</t>
  </si>
  <si>
    <t>Vrata svijetle veličine otvora min 100x205 cm (zidarski otvor veličine 110x210 cm, zid d=10 cm cm) POZ 12</t>
  </si>
  <si>
    <t xml:space="preserve">Dobava i montaža punih protupožarnih vratiju EI90-C  na prostorijama požarnih sektora. Čelični element vrata s trostranim debelim utorom, 64 mm debljina krila vrata, oblijepljena po cijeloj površini, samozatvarajuća pomoću opružne šarke, konstrukcijska šarka na kugličnim ležajima, podesiva po visini, zaštita od dima s brtvilom na podu koja se može spustiti ili s udarnim pragom. Ova vrata ujedno moraju zadovoljiti traženu zvučnu izolaciju- specijalna zvučna klasa (prema klasifikaciji iz točke 3.3. norme HRN U.J6.201),  zvučna izolacija od min Rw = 36 dB. Vrata su metalna , s dvostrukom oblogom, po potrebi s kontrolnim oknima sa specijalnim staklom pojačane debljine, učvršćena u najmanje tri točke sa svake strane, s pragom i specijalnim okovom.
</t>
  </si>
  <si>
    <t>Ventilacija objekta za pregled vozila UKUPNO:</t>
  </si>
  <si>
    <t>PRISTUPNA PROMETNICA I POTPORNI ZID</t>
  </si>
  <si>
    <t>Odabrana su sidra promjera 30/11 mm, kvalitete čelika St 580/720.  Duljine sidara su 8, 6 i 4 m.  U cijenu uključena, nabava, doprema, ubušenje pod kutom od 10° (dijelom kroz sipar,a dijelom kroz siparišnu i vapnenačku breču), priprema sidara, ugradnja s potrebnim priborom, nabava, doprema kompozitnih materijala i izrada injekcione smjese, prethodna laboratorijska ispitivanja injekcijske smjese te injektiranje. Također uključena izrada podložnih pločica 150*150*15 mm. Sidra su projektirana kao trajna konstrukcija te je u cijenu potrebno uključiti sve elemente antikorozivne zaštite. Duljina sidara je 4 m - 28 kom.,  5 m - 25 kom.,  6 m - 7 kom - ukupno 60 kom.</t>
  </si>
  <si>
    <t>Odabrana su sidra promjera 40/20 mm, kvalitete čelika St 590/740. Duljine sidara su 8, 7 i 6 m. U cijenu uključena, nabava, doprema, bušenje pod kutem od 10° (dijelom kroz sipar,a dijelom kroz siparišnu i vapnenačku breču), priprema sidara, ugradnja s potrebnim priborom, nabava, doprema kompozitnih materijala i izrada injekcione smjese, prethodna laboratorijska ispitivanja injekcijske smjese te injektiranje. Također uključena izrada podložnih pločica 250*250*15 mm. Sidra su projektirana kao trajna konstrukcija te je u cijenu potrebno uključiti sve elemente antikorozivne zaštite. Duljina sidara je 5 m - 49 kom., 7 m - 48 kom.,  9 m - 17 kom.,  - ukupno 114 kom.</t>
  </si>
  <si>
    <t>Izrada podložnog betona C 16/20</t>
  </si>
  <si>
    <t xml:space="preserve">Podrazumijeva strojno bušenje, sav rad, materijal i opremu, sve prijevoze i prijenose, rad na izradi i ugradnji betona, eventualno crpljenje vode i obradu glave pilota za spoj s naglavnicom, te sva potrebna zavarivanja. Armatura se obračunava posebno. Predviđa se izvedba 160 pilota,  promjera φ 60 cm, dužine pilota j 6,0 m, beton je  klase C35/45, XC2, S4, D16. </t>
  </si>
  <si>
    <t>Stavka obuhvaća nabavu, dopremu  i ugradnju svog materijala potrebnog za ugradnju procjednica. Procjednice su PVC cijevi Φ 50 mm, duljine jednake širini zida.</t>
  </si>
  <si>
    <t>Obračun po m3 ugrađene gline.</t>
  </si>
  <si>
    <t>(OTU II st. 4-02.6.)</t>
  </si>
  <si>
    <t xml:space="preserve">Obračun po m3. </t>
  </si>
  <si>
    <t>Nabava, doprema i ugradnja drenažnog zasipa iza zida.</t>
  </si>
  <si>
    <t>Izvedba zasipa iza zida</t>
  </si>
  <si>
    <t>(OTU II st. 2-13.)</t>
  </si>
  <si>
    <t>Izvedba glinenog čepa</t>
  </si>
  <si>
    <t>AB bušeni piloti Ø60 cm (C 35/45)</t>
  </si>
  <si>
    <t>Kontrolno prenaprezanje sidara</t>
  </si>
  <si>
    <t>Prednaprezanje se vrši u skladu sa standardom EN 1537 prema metodi 2 u zoni TIPa 1 (St 1660/1860 Mpa) i u zoni TIPa 3 (St 950/1050). Stavka ukljućuje izradu završnog izvještaja sa interpretacijom radnih dijagrama sile i pomaka i određivanje stvarne duljine slobodne dionice.</t>
  </si>
  <si>
    <t>38.</t>
  </si>
  <si>
    <t>39.</t>
  </si>
  <si>
    <t>40.</t>
  </si>
  <si>
    <t>Rasvjetni stup kao tip KORS 2B-1200-3, ojačana izvedba radi montaže konzola za 6 reflektora,  (DALEKOVOD) ili jednakovrijedan ________</t>
  </si>
  <si>
    <t>Podrazumijeva sav rad i materijal, sve prijevoze i prijenose, rad na izradi, ugradnji i njezi betona, te eventualno crpljenje vode. Nabava, prijevoz i rad s oplatom uključeni su u stavku. Armatura se obračunava posebno. Ugrađuje se beton klase C35/45, XS1, S3, D32.</t>
  </si>
  <si>
    <t>(OTU IV st.7-01.4.4)</t>
  </si>
  <si>
    <t>Podrazumijeva sav rad i materijal, sve prijevoze i prijenose, rad na izradi, ugradnji i njezi betona. Nabava, prijevoz i rad s oplatom i skelom uključeni su u stavku. Armatura se obračunava posebno. Ugrađuje se beton klase C35/45, XS1, S3, D32.</t>
  </si>
  <si>
    <t>Podrazumijeva sav rad i materijal, sve prijevoze i prijenose, rad na izradi, ugradnji i njezi betona. Nabava, prijevoz i rad s oplatom i skelom uključeni su u stavku. Stavka uključuje kampadni rad. Armatura se obračunava posebno.  Dimenzije vertikalne grede su 60 x 110 cm, beton je klase C35/45, XS1, S3, D32.</t>
  </si>
  <si>
    <t>20.1.</t>
  </si>
  <si>
    <t>Nabava, doprema i ugradnja glinenog čepa od visoko plastične gline.</t>
  </si>
  <si>
    <t>19.2.</t>
  </si>
  <si>
    <t>26.1.</t>
  </si>
  <si>
    <t>26.2.</t>
  </si>
  <si>
    <t>35.1.</t>
  </si>
  <si>
    <t>35.2.</t>
  </si>
  <si>
    <t>35.3.</t>
  </si>
  <si>
    <t>35.4.</t>
  </si>
  <si>
    <t>35.5.</t>
  </si>
  <si>
    <t>35.6.</t>
  </si>
  <si>
    <t>20.2.</t>
  </si>
  <si>
    <t>Habajući sloj AC 11 surf 50/70 AG4 M4, d = 4 cm</t>
  </si>
  <si>
    <t>Osiguranje i nazočnost predstavnika HT-a u vrijeme radova preslaganja instalacija i spajanja postojeće i nove trase EK, kao i u slučajevima izvedbe radova prekapanja po postojećim trasama.</t>
  </si>
  <si>
    <t>Dobava i montaža poda konstrukcije kontrolne kućice. Kontrolna kućica je dimenzija 240x250x312 cm. Stavkom je obuhvaćena kompletna kućica uključujući radne skele, brtvljenje trajnoelastičnim kitom, sav spojni i montažni pribor te izradu radioničke dokumentacije. Kontrolnu kućicu treba izvesti kao montažni kiosk, u  radionici kompletirati (sve osim završne obloge poda) i takvu dopremiti na gradilište.</t>
  </si>
  <si>
    <t>Podna konstrukcija je iz antikorozivno zaštićenih čeličnih profila. Okvir poda je iz kvadratnih cijevi 120/80/4 mm, ispuna 80/100/4 mm i 60/40/4 mm. Svi spojevi su vareni.</t>
  </si>
  <si>
    <t xml:space="preserve">Čišćenje konstrukcije predviđa se do stupnja čistoće SA 2,5 te radioničkim nanošenjem 2x temeljna premaza. Nakon montaže i popravaka oštećenja prvog temeljnog premaza, predviđa se nanošenje drugog temeljnog premaza u debljini min 30 μ. </t>
  </si>
  <si>
    <t>Završni premaz čelične konstrukcije je kobitom. Prilikom pripreme površina i tehnologije nanošenja pojedinih slojeva zaštite od korozije treba se u svemu pridržavati uputa proizvođača odabranog sustava zaštite, a sve pod nadzorom i kontrolom stručne organizacije. U stavku je uračunata i izrada otvora u podu dimenzija 50x50 cm za prolaz instalacija.</t>
  </si>
  <si>
    <t>Podnice kučice su od pocinčanog čeličnog lima debljine 1,5 mm. Lim se postavlja na okvir poda i služi kao nosiva podloga za toplinsku izolaciju. U cijenu uključiti završnu antikorozivnu zaštitu kobitom sa vanjske strane, sve brtve, te uzeti u obzir otežavajući rad prilikom montaže, izrezivanja, brtvljenja i spajanja</t>
  </si>
  <si>
    <t xml:space="preserve">Izrada, dobava i montaža ostakljene vanjske stijene kućice, ukupne veličine 250 x 312 cm. Stijena je iz al profila sa prekinutim toplinskim mostom i ispunom od al sendvič panela sa ispunom puliuretanom debljine 10 cm RAL 9002, a sa vanjske strane obložena al plastificiranim limom debljine 2 mm u boji RAL 5015. Vertikalni rubovi i horizontalni spoj sa krovom su zaobljeni r=5 cm.  </t>
  </si>
  <si>
    <t>Izrada, dobava i montaža fiksno ostakljene vanjske stijene kućice sa jednokrilnim zaokretnim djelomično ostaklenim vratima i dva klizna prozora. Ukupna veličina stijene 240 x 312 cm, od toga vrata 90 x 225 cm i dva klizna prozora (klizno prema gore) dimenzija 58 x 76 cm. Stijena je iz al profila sa prekinutim toplinskim mostom i ispunom od al sendvič panela sa ispunom puliuretanom debljie 10 cm, RAL 9002, sa vanjske strane obložena al plastificiranim limom debljine 2 mm u boji prema RAL 5015. Vertikalni rubovi i horizontalni spoj sa krovom su zaobljeni r=5 cm. Ostakljenje je fiksno, kaljenim izo staklom u low-e izvedbi, debljine 6+16+6 mm. Puni dio vratnog krila je al panela min debljine 4 cm s vanjske strane obložen al limom 2 mm kao i ostale pune plohe RAL 5015. U donjem dijelu vratiju narapviti ventilacijsku rešetku.</t>
  </si>
  <si>
    <t xml:space="preserve">Izrada, dobava i montaža krova kućice od al krovnih panela ispunjenih poliuretanom debljine 12 cm, RAL 9002. U stavku uključeni sav materijal, brtvljenja i rad. Spoj vertikalne stijenke sa krovom izvesti zaobljeno r=5 cm. </t>
  </si>
  <si>
    <t xml:space="preserve">Dobava i ugradba čepičaste gume koju se fiksira za podlogu. Dimenzija obloge 240 x 120 cm.  </t>
  </si>
  <si>
    <t xml:space="preserve">Podnice kučice su od pocinčanog čeličnog lima debljine 1,5 mm. Lim se postavlja na okvir poda i služi kao nosiva podloga za toplinsku izolaciju. U cijenu uključiti završnu antikorozivnu zaštitu kobitom sa vanjske strane, sve brtve, te uzeti u obzir otežavajući rad prilikom montaže, izrezivanja, brtvljenja i spajanja. </t>
  </si>
  <si>
    <t>Dobava i ugradnja podne obloge na prethodno pripremljenu podlogu prema uputi proizvođača. Podna obloga je od industrijskog PVC poda u trakama debljine 2mm. Prije postave podne obloge prekontrolirati podnu površinu. Podloga mora biti suha, čvrsta i ravna. Unutar podne plohe ostaviti otvor veličine 50x50 cm za dovod instalacija na mjestu dovoda instalacija ispod kabine. Poklopac otvora izvesti završno kao i obloga poda. Okvir otvora i poklopca je od inox profila s upuštenom ručicom za podizanje.  U stavku uključiti sav materijal i rad pod otežanim uvjetima, te kutne pokrivne al letvice srebrne boje, visine 6 cm. Boja prema odabiru investitora.</t>
  </si>
  <si>
    <t xml:space="preserve">Izrada, dobava i montaža ostakljene vanjske stijene kućice, ukupne veličine 250 x 312 cm. Stijena je iz al profila sa prekinutim toplinskim mostom i ispunom od al sendvič panela sa ispunom puliuretanom debljine 10 cm,  RAL 9002, a sa vanjske strane obložena al plastificiranim limom debljine 2 mm u boji RAL 5015. Vertikalni rubovi i horizontalni spoj sa krovom su zaobljeni r=5 cm.  </t>
  </si>
  <si>
    <t>Izrada, dobava i montaža fiksno ostakljene vanjske stijene kućice sa jednokrilnim zaokretnim djelomično ostakljenim vratima. Ukupna veličina stijene 240 x 312 cm, od toga vrata 90 x 225 cm. Prozori su fiksni. Stijena je iz al profila sa prekinutim toplinskim mostom i ispunom od al sendvič panela sa ispunom puliuretanom debljie 10 cm, u boji prema RAL 9002, sa vanjske strane obložena al plastificiranim limom debljine 2 mm u boji prema RAL 5015. Vertikalni rubovi i horizontalni spoj sa krovom su zaobljeni r=5 cm. Ostakljenje je fiksno, kaljenim izo staklom u low-e izvedbi, debljine 6+16+6 mm. Puni dio vratnog krila je al panela min debljine 4 cm s vanjske strane obložen al limom 2 mm kao i ostale pune plohe RAL 5015. U donjem dijelu vratiju narapviti ventilacijsku rešetku.</t>
  </si>
  <si>
    <t xml:space="preserve">Dobava i ugradba čepičaste gume koju se fiksira za podlogu. Dimenzija obloge 240 x 120 cm. </t>
  </si>
  <si>
    <t>Predviđa se ugradnja 5 kontrolna okana  i 3 izljevnih okana kružnog presjeka Æ 80 cm, dubine 2.5-8.0 m prema detaljima iz projekta. Stavkom se obračunava sabijanje i uređenje podloge, izvedba podloge (temelja) prema uputi proizvođača i izrada priključaka prema projektu,  nabava i doprema svih sastavnih dijelova revizijskog okna, ugradnja dijelova prema zadanoj shemi projektanta ili izvođača, uključivo obrade sljubnica. U cijenu izvedbe revizijskog okna od montažnih elemenata, uključena je izvedba kinete, ugradnja stupaljki, izvedba ležaja ili okvira poklopca, uklanjanje oplate i čišćenje okoliša od otpada nastalog tijekom izvedbe revizijskog okna.</t>
  </si>
  <si>
    <t>Pristupna prometnica i potporni zid UKUPNO:</t>
  </si>
  <si>
    <t>Perforirani profilirani aluminijski lim  podgleda nadstrešnice</t>
  </si>
  <si>
    <t>Stavka obuhvaća dobavu i ugradnju perforiranog profiliranog lima 50 na podgledu nadstrešnice. U cijenu je uključen sav spojni i pričvrsni materijal potreban za ugradnju lima uključivo s ukrajanjem elemenata instalacija, revizijskim otvorima i nosačima za ugradnju obloge.</t>
  </si>
  <si>
    <t>Bitumenska hidrozolacijska traka  s uloškom od staklene tkanine kao dvostruka  (d=0,8 cm) sa hladnim bitumenskim premazom tipa kao RESITOL</t>
  </si>
  <si>
    <t xml:space="preserve">Termoizolacijske ploče od elastificiranog polistirena (EPS) d=2 cm, toplinska provodljivost 0,042 W/mK, tlačna čvrstoća &gt; 100 kPa. Stavka uključuje i izvedbu vertikalnij EPS TRAKA na svim spojevima sa zidovima, oko proboja instalacija i pragova, traka se izvodi oko 2cm iznad završne podne obloge i obrezuje nakon izvedbe stavke. </t>
  </si>
  <si>
    <t>Polietilenska folija d=0.02 cm, sa preklopima 30cm i 2-3cm iznad razine poda, obračun prema površini poda.</t>
  </si>
  <si>
    <t>Cementni estrih armiran vlakancima ili poc.mrežicom d=6 cm. mikrobeton čvrstoće na tlak minimalno 30 N/mm2, čvrstoće na savijanje 4 N/mm2 i tvrdoće 60 N/mm2. Uključena izrada komplet razdjelnica debljine3mm majveće površine 25 m2 kao i uz pragove, uz sjecišta zidova, prodore i sl. Prije polaganja estriha vlaga ne smije biti veća od 2% iu omjerima mase. Obračun po m2 izvedenog poda.</t>
  </si>
  <si>
    <t>Završna sokl žbuka d=0,2 cm</t>
  </si>
  <si>
    <t>Ploče od ekstrudirane polistirenske pjene (XPS) d=10 cm, toplinska provodljivost 0,03 W/mK, tlačna čvrstoća &gt; 300 kPa. Završna obrada sokl žbukom tipa TERAPLAST.</t>
  </si>
  <si>
    <t>Stavka obuhvaća dobavu i polaganje gres keramičkih pločica na podove uključujući potrebna ljepila i mase za fugiranje te sav ostali rad i materijal potreban za kompletnu ugradnju pločica. Sve pločice I. klase, razred protukliznosti R10. Stavka uključuje i pripremu podloge i impregniranje, u sve izvesti prema preporuci proizvođača.</t>
  </si>
  <si>
    <t>Stavka obuhvaća dobavu i polaganje gres keramičkih pločica na zidove uključujući potrebna ljepila i mase za fugiranje te sav ostali rad i materijal potreban za kompletnu ugradnju pločica. Sve pločice I. klase.  Stavka uključuje i pripremu podloge i impregniranje, u sve izvesti prema preporuci proizvođača.</t>
  </si>
  <si>
    <t>Stavka obuhvaća dobavu i montažu gipskartonskih protupožarnih pregradnih zidova koji se sastoje od podkonstrukcije (sustav nosivih limenih jednodijelnih stupova), dvostruke oplate gipskartonskih protupožarnih ploča i ispune od kamene vune debljine 8 cm gustoće 30kg/m3  (toplinska provodljivost 0,04 W/mK) i slojem zraka unutar podkonstrukcije - tip kao Knauf 131 protupožarni zid A2 s jednostrukom metalnom podkonstrukcijom, obostrano dvoslojno/troslojno oblaganje + pocinčani lim ili jednakovrijedan ____________. Zidne pregrade se izvode od betonske ploče do nosive konstrukcije krova. Preostale šupljine zapuniti pur pjenom. Stavkom je obuhvaćen sav rad te pričvrsni materijal potreban za kompletnu izvedbu zida.Uključiti i ojačanja za ugradbu otvora, te sva rezanja i brtvljenja  prodora instalacija i spojeva sa drugim elementima.</t>
  </si>
  <si>
    <t>Stavka obuhvaća dobavu i montažu gipskartonskih pregradnih zidova koji se sastoje od podkonstrukcije (sustav nosivih limenih jednodijelnih stupova), dvostruke oplate impregniranih gipskartonskih ploča debljine 12,5 mm (GKBI) i ispune od kamene vune debljine 5 cm gustoće 30kg/m3(toplinska provodljivost 0,04W/mK) i slojem zraka unutar podkonstrukcije -  tip kao Knauf  ploče H2 s vanjske površine zida ili jednakovrijedan ____________. Zidne pregrade se izvode od betonske ploče do nosive konstrukcije krova. Preostale šupljine zapuniti pur pjenom. Stavkom je obuhvaćen sav rad te pričvrsni materijal potreban za kompletnu izvedbu zida. Uključiti i ojačanja za ugradbu otvora, te sva rezanja i brtvljenja  prodora instalacija i spojeva sa drugim elementima.</t>
  </si>
  <si>
    <t>Stavka obuhvaća dobavu i montažu impregniranih gipskartonskih pregradnih zidova (instalacijski zidovi) koji se sastoje od podkonstrukcije (sustav nosivih limenih jednodijelnih stupova), dvostruke oplate gipskartonskih ploča debljine 12,5 mm (GKB) i ispune od kamene vune debljine 5 cm gustoće 30kg/m3 (toplinska provodljivost 0,04 W/mK) i slojem zraka unutar podkonstrukcije - tip kao Knauf  131 ili jednakovrijedan ____________. Zidne pregrade se izvode od betonske ploče do nosive konstrukcije krova. Preostale šupljine zapuniti pur pjenom. Stavkom je obuhvaćen sav rad te pričvrsni materijal potreban za kompletnu izvedbu zida.Uključiti i ojačanja za ugradbu otvora, te sva rezanja i brtvljenja  prodora instalacija i spojeva sa drugim elementima.</t>
  </si>
  <si>
    <t>Stavka obuhvaća dobavu i montažu gipskartonskih pregradnih zidova koji se sastoje od podkonstrukcije (sustav nosivih limenih jednodijelnih stupova), dvostruke oplate gipskartonskih ploča debljine 12,5 mm (GKB) i ispune od kamene vune debljine 5 cm, gustoće 30kg/m3 (toplinska provodljivost 0,04.W/mK) i slojem zraka unutar podkonstrukcije. Zidne pregrade se izvode od betonske ploče do nosive konstrukcije krova. Preostale šupljine zapuniti pur pjenom. Stavkom je obuhvaćen sav rad te pričvrsni materijal potreban za kompletnu izvedbu zida. Uključiti i ojačanja za ugradbu otvora, te sva rezanja i brtvljenja  prodora instalacija i spojeva sa drugim elementima.</t>
  </si>
  <si>
    <t>Stavka obuhvaća dobavu i montažu gipskartonskih protupožarnih pregradnih zidova koji se sastoje od podkonstrukcije (sustav nosivih limenih jednodijelnih stupova), dvostruke oplate gipskartonskih protupožarnih ploča i ispune od kamene vune debljine 8 cm  (toplinska provodljivost 0,04 W/mK) i slojem zraka unutar podkonstrukcije - tip kao Knauf 131 protupožarni zid A2 s jednostrukom metalnom podkonstrukcijom, obostrano dvoslojno/troslojno oblaganje + pocinčani lim ili jednakovrijedan ____________. Zidne pregrade se izvode od betonske ploče do nosive konstrukcije krova. Preostale šupljine zapuniti pur pjenom. Stavkom je obuhvaćen sav rad te pričvrsni materijal potreban za kompletnu izvedbu zida. Uključiti i ojačanja za ugradbu otvora, te sva rezanja i brtvljenja  prodora instalacija i spojeva sa drugim elementima.</t>
  </si>
  <si>
    <t>Protupožarni revizijski poklopac (60min) dimenzija 40x40 cm</t>
  </si>
  <si>
    <t>Pocinčane čelične penjalice sa leđobranom h=4,02 m</t>
  </si>
  <si>
    <t>Zaključci krova - obloga atika TPO/PVC folijom.</t>
  </si>
  <si>
    <t>Pocinčane čelične penjalice  h=2 m</t>
  </si>
  <si>
    <t>Stavka obuhvaća dobavu i ugradnju pocinčanih čeličnih penjalica za spuštanje u jamu za pregled vozila, i  antikorozivnu zaštitu istih. U cijeni je uključen sav spojni i sidreni materijal potreban za kompletnu ugradnju penjalica.</t>
  </si>
  <si>
    <t>Ugradnja krove TPO / PVC membrane (sintetičke folije) ojačane poliesterskom mrežom,  visoke stabilnosti   -  debljine 1,8mm.  Sustav  krovne folije, linijski pričvršćene, ukljućivo s oblaganjem nadozida atike. Minimalne reakcije na požar Broof (t1), postojane na UV, otpornost na starenje, korijene, mikroorganizme, fleksibilnost na niskim temperaturama, otpornost na pucanje obradivost i zavarivost, paropropusnost i samogasivost, uključivo sa svim potrebnim odzrakama, spojnim elementima, elementima za izradu proboja izolacije, nosačima instalacija i izvedbom oluka i havarijskih preljeva. Sve izvesti prema preporuci proizvođača. Stavka uključuje i i zradu hodnih trakaza reviziju odvoda i strojarske opreme na krovu. Obračun prema stvarnoj površini krovne plohe (bez nadozida i preklopa)</t>
  </si>
  <si>
    <t xml:space="preserve">Izrada, dobava i ugradnja ostakljene stijene sa kliznim šalter prozorom i šalter pultom, izrađeno iz plastificiranih alu profila .  U cijenu je uključen sav spojni i pričvrsni materijal potreban za kompletnu ugradnju vrata. Ostakljenje je kaljenim staklom d  8 mm. Boja plastificiranih alu profila mora biti usklađena sa vanjskom fasadom te odobrena od strane investitora.
</t>
  </si>
  <si>
    <t>dimenzija 120x130</t>
  </si>
  <si>
    <t>Izrada, dobava i ugradnja ostakljene stijene sa kliznim šalter prozorom i šalter pultom, izrađeno iz plastificiranih alu profila.  U cijenu je uključen sav spojni i pričvrsni materijal potreban za kompletnu ugradnju vrata. Ostakljenje je kaljenim staklom d  8 mm. Boja plastificiranih alu profila mora biti usklađena sa vanjskom fasadom te odobrena od strane investitora.</t>
  </si>
  <si>
    <t>dimenzija 180x130</t>
  </si>
  <si>
    <t xml:space="preserve">Izrada, dobava i ugradnja jednokrilnog zaokretno otklopnog aluminijskog prozora iz plastificiranih profila prekinutog toplinskog mosta.  U cijenu je uključen sav spojni i pričvrsni materijal potreban za kompletnu ugradnju prozora. U jediničnoj cijeni uključena vanjska i unutarnja limena plastificirana klupčica. Ostakljenje je IZO staklom.S unutarnje strane zaljepljena neprozirna folija.  Boja plastificiranih alu profila i klupčica mora biti usklađena sa vanjskom fasadom te odobrena od strane investitora. Prozor mora zadovoljiti slijedeće parametre toplinske provodljivosti:
Uw=1,22 W/m2K
Ug=.1,1 W/m2K
Uf=1,5 W/m2K
</t>
  </si>
  <si>
    <t>dimenzija 65x130</t>
  </si>
  <si>
    <t>dimenzija 55x130</t>
  </si>
  <si>
    <t xml:space="preserve">Izrada, dobava i ugradnja dvokrilnog zaokretno otklopnog alu minijskog prozora iz plastificiranih profila prekinutog toplinskog mosta.  Između dva krila prozora je nosivi čelični stup, koji treba obući izvana i iznutra aluminijskom plastificiranom oblogom istovjetnom profilima prozora. U cijenu je uključen sav spojni i pričvrsni materijal potreban za kompletnu ugradnju prozora. U jediničnoj cijeni uključena vanjska i unutarnja limena plastificirana klupčica. Ostakljenje je IZO staklom. Boja plastificiranih alu profila i klupčica mora biti usklađena sa vanjskom fasadom te odobrena od strane investitora. Prozor mora zadovoljiti slijedeće parametre toplinske provodljivosti:
Uw=1,22 W/m2K
Ug=.1,1 W/m2K
Uf=1,5 W/m2K
</t>
  </si>
  <si>
    <t>dimenzija 135x130</t>
  </si>
  <si>
    <t xml:space="preserve">Izrada, dobava i ugradnja dvokrilnog zaokretno otklopnog aluminijskog prozora iz plastificiranih profila prekinutog toplinskog mosta. U cijenu je uključen sav spojni i pričvrsni materijal potreban za kompletnu ugradnju prozora. U jediničnoj cijeni uključena vanjska i unutarnja limena plastificirana klupčica. Ostakljenje je IZO staklom. Boja plastificiranih alu profila i klupčica mora biti usklađena sa vanjskom fasadom te odobrena od strane investitora. Prozor mora zadovoljiti slijedeće parametre toplinske provodljivosti:
Uw=1,22 W/m2K
Ug=.1,1 W/m2K
Uf=1,5 W/m2K
</t>
  </si>
  <si>
    <t>dimenzija 145x130</t>
  </si>
  <si>
    <t xml:space="preserve">Izrada, dobava i ugradnja ulaznih zaokretnih ostakljenih aluminijskih vrata iz plastificiranih profila prekinutog toplinskog mosta.  U cijenu je uključen sav spojni i pričvrsni materijal potreban za kompletnu ugradnju vrata. Ostakljenje je IZO staklom. Na vrata potrebno ugraditi panik letvu za otvaranje s unutarnje strane. Boja plastificiranih alu profila mora biti usklađena sa vanjskom fasadom te odobrena od strane investitora. Prozor mora zadovoljiti slijedeće parametre toplinske provodljivosti:
Uw=1,22 W/m2K
Ug=.1,1 W/m2K
Uf=1,5 W/m2K
</t>
  </si>
  <si>
    <t xml:space="preserve">Izrada, dobava i ugradnja dvokrilnog zaokretno otklopnog alu minijskog prozora iz plastificiranih profila prekinutog toplinskog mosta. Prozor ima jedno fiksno i jedno otklopno zaokretno krilo. U stavku uključiti i oblogu ugaonog stupa s vanjske i unutarnje strane, s materijalom istovjetnom onom prozorskim okvirima, zajedno s topl. izolacijom.  U cijenu je uključen sav spojni i pričvrsni materijal potreban za kompletnu ugradnju prozora. U jediničnoj cijeni uključena vanjska i unutarnja limena plastificirana klupčica. Ostakljenje je IZO staklom. Boja plastificiranih alu profila i klupčica mora biti usklađena sa vanjskom fasadom te odobrena od strane investitora. Prozor mora zadovoljiti slijedeće parametre toplinske provodljivosti:
Uw=1,22 W/m2K
Ug=.1,1 W/m2K
Uf=1,5 W/m2K
</t>
  </si>
  <si>
    <t>dimenzija 125x130</t>
  </si>
  <si>
    <t xml:space="preserve">Izrada, dobava i ugradnja jednokrilnog fiksnog aluminijskog prozora iz plastificiranih profila prekinutog toplinskog mosta.  U cijenu je uključen sav spojni i pričvrsni materijal potreban za kompletnu ugradnju prozora. U jediničnoj cijeni uključena vanjska i unutarnja limena plastificirana klupčica. Ostakljenje je IZO staklom. Boja plastificiranih alu profila i klupčica mora biti usklađena sa vanjskom fasadom te odobrena od strane investitora. Prozor mora zadovoljiti slijedeće parametre toplinske provodljivosti:
Uw=1,22 W/m2K
Ug=.1,1 W/m2K
Uf=1,5 W/m2K
</t>
  </si>
  <si>
    <t>dimenzija 155x130</t>
  </si>
  <si>
    <t xml:space="preserve">Izrada, dobava i ugradnja četverokrilne aluminijske stijene iz plastificiranih profila prekinutog toplinskog mosta. Dva gornja polja su otklopna, a donja fiksna.  U cijenu je uključen sav spojni i pričvrsni materijal potreban za kompletnu ugradnju prozora. U jediničnoj cijeni uključena vanjska i unutarnja limena plastificirana klupčica. Ostakljenje je IZO staklom. Boja plastificiranih alu profila i klupčica mora biti usklađena sa vanjskom fasadom te odobrena od strane investitora. Prozor mora zadovoljiti slijedeće parametre toplinske provodljivosti:
Uw=1,22 W/m2K
Ug=.1,1 W/m2K
Uf=1,5 W/m2K
</t>
  </si>
  <si>
    <t>dimenzija 170x247</t>
  </si>
  <si>
    <t xml:space="preserve">Izrada, dobava i ugradnja četverokrilne protupožarne ostakljene stijene.   U cijenu je uključen sav spojni i pričvrsni materijal potreban za kompletnu ugradnju prozora. U jediničnoj cijeni uključena vanjska i unutarnja limena plastificirana klupčica. Ostakljenje je IZO protupožarnim staklom. Boja profila i klupčica mora biti usklađena sa vanjskom fasadom te odobrena od strane investitora. Prozor mora zadovoljiti slijedeće parametre toplinske provodljivosti:
Uw=1,22 W/m2K
Ug=.1,1 W/m2K
Uf=1,5 W/m2K
</t>
  </si>
  <si>
    <t>dimenzija 170x270</t>
  </si>
  <si>
    <t>Izrada, dobava i montaža vencijanera od aluminijskih lamela za zaštitu od sunca za postavu s unutarnje strane ostakljene plohe (uključiti sav spojni materijal i mehanizme potrebne za ugradnju aluminijskih ugrađenih venecijanera).</t>
  </si>
  <si>
    <t>Stavka obuhvaća dobavu i ugradnju pocinčanih čeličnih penjalica sa leđobranom. U cijeni je uključen sav spojni i sidreni materijal potreban za kompletnu ugradnju penjalica.</t>
  </si>
  <si>
    <t>Betonski opločnici, d = 8 cm, C35/45, položeni na 4 cm finog pijeska (0-4 mm). Tlocrtni izgled i dimenzije opločnika prema izboru investitora.</t>
  </si>
  <si>
    <t>Dobava materijala, izrada, doprema i montaža čelične konstrukcije.
Čelična konstrukcija sastoji se od toplovaljanih profila kvalitete S235 J2 odnosno S235JRH, prema normi HRN EN 10025 za opće konstrukcione čelike.
Radionička izrada i montaža čelične konstrukcije treba biti u skladu s HRN EN 1090-1:2008 i HRN EN 1090-2:2008. Odabrana klasa izvođenja je EXC3.
Vijčane spojeve izvesti u skladu s HRN EN 14399. Vijci su kvalitete materijala 10.9.
Temeljna sidra projektirana su iz konstrukcijskog čelika S355 J2. Primjenjivati vijke dimenzija prema statičkom računu. Dodatni materijal za zavarivanje mora biti kvalitete minimalno kao osnovni materijal konstrukcije. Zavarivanje nosivih konstrukcija treba izvesti u skladu s HRN EN 13479:2007 i pratećim normama.
Svi dijelovi čelične konstrukcije zaštićuju se sustavom prikladnim za korozivno opterećenje prema HRN EN ISO 12944-5:1999 i za dugotrajnu zaštitu klase H. Odabran sustav antikorozivne zaštite je S2.16 na bazi epoksida ili poliuretana s 2-4 premaza minimalne ukupne debljine suhog filma od 160 mikrona. Zahtijevana požarna otpornost od 60 minuta.
Sve površine je potrebno prethodno propisno očistiti i pripremiti do nivoa S2,5 sukladno HRN EN ISO 8501-1:1998 te neposredno zaštititi shopprimerom na bazi cinksilikata.</t>
  </si>
  <si>
    <t>Stavka uključuje sav spojni i montažni pribor, kao i sekundarnu podkonstrukciju za montažu konstrukcije zida, prijevoze i prijenose te ostali rad i strojeve potrebne za kompletnu montažu konstrukcije. U cijeni je uključena i radionička dokumentacija.</t>
  </si>
  <si>
    <t xml:space="preserve">Lamele vrata su čelične pocinčane, završno obojane pečenim poliuteranskim lakom. U sklopu vrata su jednokrilna zaokretna evakuacijska vrata te prozori od dvostrukih polikarbonatnih ploča. U cijenu je uključena sva potrebna automatika i mehanizmi potrebni za otvaranje i zatvaranje vrata. </t>
  </si>
  <si>
    <t>Ostakljenje je fiksno, kaljenim izo staklom u low-e izvedbi, debljine 6+16+6 mm. Unutar ostakljene plohe (pri dnu) treba izraditi otvor 50x30 cm za klizni prozorčić sa kugličnim vodilicama, ostakljen laminiranim staklom 4+4 mm. Otvor ima 1 klizno krilo duljine 50cm koje kliže u jednu stranu.  Vodilice su na posebnoj potkonstrukciji pričvršćenoj za opšavne lajsne otvora i osnovno ostakljenje. U stavku uračunati sve elemente i bravicu, komplet do potpune gotovosti. (Na svakom bočnom pročelju izvodi se po jedan otvor). U cijenu stavke uključiti i vencijanere od aluminijskih lamela za zaštitu od sunca za postavu s unutarnje strane ostakljene plohe (uključiti sav spojni materijal i mehanizme potrebne za ugradnju aluminijskih ugrađenih venecijanera).</t>
  </si>
  <si>
    <t>Izrada, dobava i montaža ostakljene vanjske stijene kućice ukupne veličine 240 x 312 cm. Stijena je iz al profila sa prekinutim toplinskim mostom i ispunom od al sendvič panela sa ispunom puliuretanom debljine 10 cm, RAL 9002, sa vanjske strane obložena al plastificiranim limom debljine 2 mm u boji prema RAL 5015. Vertikalni rubovi i horizontalni spoj sa krovom su zaobljeni r=5 cm. Ostakljenje je fiksno, kaljenim izo staklom u low-e izvedbi, debljine 6+16+6 mm. U cijenu stavke uključiti i vencijanere od aluminijskih lamela za zaštitu od sunca za postavu s unutarnje strane ostakljene plohe (uključiti sav spojni materijal i mehanizme potrebne za ugradnju aluminijskih ugrađenih venecijanera).</t>
  </si>
  <si>
    <t>U stavku uračunati opšave, okapnice, brtve, cilindar bravu sa tri ključa i sav materijal i rad do potpune gotovosti, te gornji zupčasti zatvarač vrata s polugom tj. pumpom sa kočionom rukom - mehanizam mora imati mogućnost blokade pod kutem od 0-150°, proizvod kao "GEZE TS4000" ili jednakovrijedan, tip __________________  i mogućnost zaključavanja prozorskog krila u gornjem (otvorenom) položaju.
U cijenu stavke uključiti i vencijanere od aluminijskih lamela za zaštitu od sunca za postavu s unutarnje strane ostakljene plohe (uključiti sav spojni materijal i mehanizme potrebne za ugradnju aluminijskih ugrađenih venecijanera).</t>
  </si>
  <si>
    <t>Ostakljenje je fiksno, kaljenim izo staklom u low-e izvedbi, debljine 6+16+6 mm. Unutar ostakljene plohe (pri dnu) treba izraditi otvor 50x30 cm za klizni prozorčić sa kugličnim vodilicama, ostakljen laminiranim staklom 4+4 mm. Otvor ima 1 klizno krilo duljine 50cm koje kliže u jednu stranu.  Vodilice su na posebnoj potkonstrukciji pričvršćenoj za opšavne lajsne otvora i osnovno ostakljenje. U stavku uračunati sve elemente i bravicu, komplet do potpune gotovosti. (Na svakom bočnom pročelju izvodi se po jedan otvor).U cijenu stavke uključiti i vencijanere od aluminijskih lamela za zaštitu od sunca za postavu s unutarnje strane ostakljene plohe (uključiti sav spojni materijal i mehanizme potrebne za ugradnju aluminijskih ugrađenih venecijanera).</t>
  </si>
  <si>
    <t>Izrada, dobava i montaža ostakljene vanjske stijene kućice ukupne veličine 240 x 312 cm. Stijena je iz al profila sa prekinutim toplinskim mostom i ispunom od al sendvič panela sa ispunom puliuretanom debljine 10 cm,  RAL 9002, sa vanjske strane obložena al plastificiranim limom debljine 2 mm u boji prema RAL 5015. Vertikalni rubovi i horizontalni spoj sa krovom su zaobljeni r=5 cm. Ostakljenje je fiksno, kaljenim izo staklom u low-e izvedbi, debljine 6+16+6 mm. U cijenu stavke uključiti i vencijanere od aluminijskih lamela za zaštitu od sunca za postavu s unutarnje strane ostakljene plohe (uključiti sav spojni materijal i mehanizme potrebne za ugradnju aluminijskih ugrađenih venecijanera).</t>
  </si>
  <si>
    <t>U stavku uračunati opšave, okapnice, brtve, cilindar bravu sa tri ključa i sav materijal i rad do potpune gotovosti, te gornji zupčasti zatvarač vrata s polugom tj. pumpom sa kočionom rukom - mehanizam mora imati mogućnost blokade pod kutem od 0-150°, proizvod kao "GEZE TS4000" ili jednakovrijedan, tip ________________________ i mogućnost zaključavanja prozorskog krila u gornjem (otvorenom) položaju.
U cijenu stavke uključiti i vencijanere od aluminijskih lamela za zaštitu od sunca za postavu s unutarnje strane ostakljene plohe (uključiti sav spojni materijal i mehanizme potrebne za ugradnju aluminijskih ugrađenih venecijanera).</t>
  </si>
  <si>
    <t>Jediničnim cijenama obuhvaćeno je osiguranje i ocjenjivanje kakvoće, tj. svi troškovi prethodnih i tekućih ispitivanja kako osnovnih materijala, tako i poluproizvoda, te definitivno dovršenih radova u skladu s važećim tehničkim propisima, pravilnicima i standardima i Općim tehničkim uvjetima investitora. Stavke troškovnika odnose se na definitivno dovršene radove, ispitane po kvaliteti i funkcionalnosti od ovlaštenih institucija, te preuzete po nadzornoj službi Investitora, ukoliko nije u opisu izričito drukčije određeno. Funkcionalna ispitivanja mikroklime, buke, ventilacije, agregata i rasvjetljenost putem ovlaštene ustanove u obavezi su izvoditelja radova.</t>
  </si>
  <si>
    <t>Dobava, montaža i ugradnja jarbola. Stavka uključuje dobavu naterija i izradu jarbola od INOX cijevi debljine stijenke 2 mm. Jarboli izvedeni od INOX-a AISH 304, duljina jarbola 6000 mm, završetak jarbola rozetom od inox-a promjera kao stup jarbolana koju se postavlja kugla od inox-a promjera 100 mm. U dnu jarbola izvesti sidrenu ploču od INOX-a dimenzija 300×300×8 mm koja je vertikalno ukrućena pločastim trokutastim ukrućenjem dimenzija kraćih strana trokuta 100 i 300 mm, debljine 8 mm na četiri strane. U sidrenoj ploči se izvode elipsasti otvori potrebni za montažu i pričvršćenje. Postavljanje jarbola na već postavljene anker vijke, pričvršćenje pomoću vijaka promjera 16 mm. Jarboli opremljeni sa dva tokarena kotača od inox-a promjera 60 mm sa ležajevima kao nosačima sajle izvedene od inox-a debljine 4 mm. Na sajli je potrebno ugraditi spojnice s kukama kao nosač zastava, duljina sajle 9000 mm. Prije izrade jarbola izvođač je dužan usuglasiti detalje izvedbe sa investitorom. Uračunat prijevoz od mjesta izrade do mjesta ugradnje</t>
  </si>
  <si>
    <t>Ugradnja krove TPO / PVC membrane (sintetičke folije) ojačane poliesterskom mrežom,  visoke stabilnosti   -  debljine 1,8mm.  Sustav  krovne folije, linijski pričvršćene, ukljućivo s oblaganjem nadozida atike. Minimalne reakcije na požar Broof (t1), postojane na UV, otpornost na starenje, korijene, mikroorganizme, fleksibilnost na niskim temperaturama, otpornost na pucanje obradivost i zavarivost, paropropusnost i samogasivost, uključivo sa svim potrebnim odzrakama, spojnim elementima, elementima za izradu proboja izolacije, nosačima instalacija i izvedbom oluka i havarijskih preljeva. Sve izvesti prema preporuci proizvođača. Stavka uključuje i i zradu hodnih trakaza reviziju odvoda i strojarske opreme na krovu. Obračun prema stvarnoj površini krovne plohe (bez nadozida i preklopa) toplinska provodljivost 0,14 W/mK.</t>
  </si>
  <si>
    <t>Vodonepropusnost krova ispitati vodenom probom. Prikladnom metodom utvrditi mjesta procurjevanja, te izvršiti sanaciju. Sve uključeno u cijenu stavke.</t>
  </si>
  <si>
    <t>Dobava i ugradnja UPS uređaja snage 8kVA/7,2 kW, tip kao EATON-POWERWARE 9355/15, ili jednakovrijedno kao tip ____________________. Nominalna autonomija 10 minuta.                                                                           Tehničke karakteristike prema sljedećem:</t>
  </si>
  <si>
    <t>Dobava, montaža i spajanje antenskog sustava sastavljenog iz slijedećih elemenata:</t>
  </si>
  <si>
    <t>Stavka obuhvaća nabavu, dopremu i ugradnju (montažu) sanitarnog pribora sa svim potrebnim radom i spojnim materijalom.</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</si>
</sst>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4" formatCode="_-* #,##0.00\ &quot;kn&quot;_-;\-* #,##0.00\ &quot;kn&quot;_-;_-* &quot;-&quot;??\ &quot;kn&quot;_-;_-@_-"/>
    <numFmt numFmtId="43" formatCode="_-* #,##0.00\ _k_n_-;\-* #,##0.00\ _k_n_-;_-* &quot;-&quot;??\ _k_n_-;_-@_-"/>
    <numFmt numFmtId="164" formatCode="_(&quot;$&quot;* #,##0.00_);_(&quot;$&quot;* \(#,##0.00\);_(&quot;$&quot;* &quot;-&quot;??_);_(@_)"/>
    <numFmt numFmtId="165" formatCode="_(* #,##0.00_);_(* \(#,##0.00\);_(* &quot;-&quot;??_);_(@_)"/>
    <numFmt numFmtId="166" formatCode="#,##0.00_ ;\-#,##0.00,"/>
    <numFmt numFmtId="167" formatCode="_-* #,##0.00_-;\-* #,##0.00_-;_-* &quot;-&quot;??_-;_-@_-"/>
    <numFmt numFmtId="168" formatCode="_-* #,##0.00\ [$€-1]_-;\-* #,##0.00\ [$€-1]_-;_-* &quot;-&quot;??\ [$€-1]_-"/>
    <numFmt numFmtId="169" formatCode="#&quot;.&quot;"/>
    <numFmt numFmtId="170" formatCode="_-* #,##0.00_-;\-* #,##0.00_-;_-* \-??_-;_-@_-"/>
    <numFmt numFmtId="171" formatCode="#,##0.00;#,##0.00;&quot;&quot;"/>
    <numFmt numFmtId="172" formatCode="#,##0.00\ &quot;kn&quot;"/>
    <numFmt numFmtId="173" formatCode="_-* #,##0\ _$_-;\-* #,##0\ _$_-;_-* &quot;-&quot;\ _$_-;_-@_-"/>
    <numFmt numFmtId="174" formatCode="General_)"/>
    <numFmt numFmtId="175" formatCode="* #,##0.00\ ;* \(#,##0.00\);* \-#\ ;@\ "/>
  </numFmts>
  <fonts count="62">
    <font>
      <sz val="10"/>
      <name val="Arial"/>
    </font>
    <font>
      <sz val="10"/>
      <name val="Arial"/>
      <family val="2"/>
    </font>
    <font>
      <b/>
      <sz val="10"/>
      <name val="Arial"/>
      <family val="2"/>
      <charset val="238"/>
    </font>
    <font>
      <sz val="10"/>
      <name val="Arial"/>
      <family val="2"/>
      <charset val="238"/>
    </font>
    <font>
      <sz val="10"/>
      <name val="Helv"/>
      <charset val="204"/>
    </font>
    <font>
      <sz val="11"/>
      <name val="Arial CE"/>
      <charset val="238"/>
    </font>
    <font>
      <sz val="11"/>
      <color indexed="8"/>
      <name val="Calibri"/>
      <family val="2"/>
      <charset val="238"/>
    </font>
    <font>
      <sz val="11"/>
      <color indexed="9"/>
      <name val="Calibri"/>
      <family val="2"/>
      <charset val="238"/>
    </font>
    <font>
      <sz val="11"/>
      <color indexed="20"/>
      <name val="Calibri"/>
      <family val="2"/>
      <charset val="238"/>
    </font>
    <font>
      <b/>
      <sz val="11"/>
      <color indexed="52"/>
      <name val="Calibri"/>
      <family val="2"/>
      <charset val="238"/>
    </font>
    <font>
      <b/>
      <sz val="11"/>
      <color indexed="9"/>
      <name val="Calibri"/>
      <family val="2"/>
      <charset val="238"/>
    </font>
    <font>
      <sz val="11"/>
      <color indexed="17"/>
      <name val="Calibri"/>
      <family val="2"/>
      <charset val="238"/>
    </font>
    <font>
      <i/>
      <sz val="11"/>
      <color indexed="23"/>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2"/>
      <name val="Calibri"/>
      <family val="2"/>
      <charset val="238"/>
    </font>
    <font>
      <b/>
      <sz val="11"/>
      <color indexed="63"/>
      <name val="Calibri"/>
      <family val="2"/>
      <charset val="238"/>
    </font>
    <font>
      <sz val="11"/>
      <color indexed="52"/>
      <name val="Calibri"/>
      <family val="2"/>
      <charset val="238"/>
    </font>
    <font>
      <sz val="11"/>
      <color indexed="60"/>
      <name val="Calibri"/>
      <family val="2"/>
      <charset val="238"/>
    </font>
    <font>
      <sz val="12"/>
      <name val="HRHelvetica"/>
    </font>
    <font>
      <sz val="10"/>
      <name val="Helv"/>
      <charset val="238"/>
    </font>
    <font>
      <sz val="11"/>
      <color indexed="10"/>
      <name val="Calibri"/>
      <family val="2"/>
      <charset val="238"/>
    </font>
    <font>
      <b/>
      <sz val="18"/>
      <color indexed="56"/>
      <name val="Cambria"/>
      <family val="2"/>
      <charset val="238"/>
    </font>
    <font>
      <b/>
      <sz val="11"/>
      <color indexed="8"/>
      <name val="Calibri"/>
      <family val="2"/>
      <charset val="238"/>
    </font>
    <font>
      <sz val="11"/>
      <name val="Arial"/>
      <family val="2"/>
      <charset val="238"/>
    </font>
    <font>
      <b/>
      <sz val="12"/>
      <color indexed="9"/>
      <name val="Arial"/>
      <family val="2"/>
      <charset val="238"/>
    </font>
    <font>
      <vertAlign val="superscript"/>
      <sz val="10"/>
      <name val="Arial"/>
      <family val="2"/>
      <charset val="238"/>
    </font>
    <font>
      <b/>
      <sz val="10"/>
      <color indexed="9"/>
      <name val="Arial"/>
      <family val="2"/>
      <charset val="238"/>
    </font>
    <font>
      <sz val="10"/>
      <color indexed="10"/>
      <name val="Arial"/>
      <family val="2"/>
      <charset val="238"/>
    </font>
    <font>
      <sz val="10"/>
      <name val="Arial"/>
      <family val="2"/>
      <charset val="238"/>
    </font>
    <font>
      <sz val="10"/>
      <color indexed="8"/>
      <name val="Arial"/>
      <family val="2"/>
      <charset val="238"/>
    </font>
    <font>
      <sz val="10"/>
      <name val="Times New Roman CE"/>
      <charset val="238"/>
    </font>
    <font>
      <sz val="10"/>
      <name val="Arial"/>
      <family val="2"/>
      <charset val="238"/>
    </font>
    <font>
      <b/>
      <sz val="11"/>
      <name val="Arial"/>
      <family val="2"/>
      <charset val="238"/>
    </font>
    <font>
      <sz val="10"/>
      <color indexed="8"/>
      <name val="Arial"/>
      <family val="2"/>
      <charset val="238"/>
    </font>
    <font>
      <b/>
      <sz val="11"/>
      <color indexed="9"/>
      <name val="Arial"/>
      <family val="2"/>
      <charset val="238"/>
    </font>
    <font>
      <b/>
      <sz val="10"/>
      <color indexed="8"/>
      <name val="Arial"/>
      <family val="2"/>
      <charset val="238"/>
    </font>
    <font>
      <sz val="8"/>
      <name val="HRHelvetica"/>
    </font>
    <font>
      <b/>
      <sz val="10"/>
      <color indexed="56"/>
      <name val="Arial"/>
      <family val="2"/>
      <charset val="238"/>
    </font>
    <font>
      <sz val="10"/>
      <color indexed="56"/>
      <name val="Arial"/>
      <family val="2"/>
      <charset val="238"/>
    </font>
    <font>
      <sz val="10"/>
      <color indexed="10"/>
      <name val="Arial"/>
      <family val="2"/>
      <charset val="238"/>
    </font>
    <font>
      <sz val="10"/>
      <color indexed="62"/>
      <name val="Arial"/>
      <family val="2"/>
      <charset val="238"/>
    </font>
    <font>
      <b/>
      <sz val="10"/>
      <color indexed="62"/>
      <name val="Arial"/>
      <family val="2"/>
      <charset val="238"/>
    </font>
    <font>
      <sz val="10"/>
      <color indexed="8"/>
      <name val="Arial"/>
      <family val="2"/>
      <charset val="238"/>
    </font>
    <font>
      <b/>
      <sz val="10"/>
      <color indexed="10"/>
      <name val="Arial"/>
      <family val="2"/>
      <charset val="238"/>
    </font>
    <font>
      <sz val="10"/>
      <color indexed="8"/>
      <name val="Arial"/>
      <family val="2"/>
      <charset val="238"/>
    </font>
    <font>
      <sz val="10"/>
      <color indexed="40"/>
      <name val="Arial"/>
      <family val="2"/>
      <charset val="238"/>
    </font>
    <font>
      <sz val="10"/>
      <color indexed="17"/>
      <name val="Arial"/>
      <family val="2"/>
      <charset val="238"/>
    </font>
    <font>
      <b/>
      <sz val="10"/>
      <color indexed="8"/>
      <name val="Arial"/>
      <family val="2"/>
      <charset val="238"/>
    </font>
    <font>
      <b/>
      <sz val="10"/>
      <color indexed="14"/>
      <name val="Arial"/>
      <family val="2"/>
      <charset val="238"/>
    </font>
    <font>
      <b/>
      <sz val="14"/>
      <color indexed="9"/>
      <name val="Arial"/>
      <family val="2"/>
      <charset val="238"/>
    </font>
    <font>
      <sz val="14"/>
      <name val="Arial"/>
      <family val="2"/>
      <charset val="238"/>
    </font>
    <font>
      <b/>
      <sz val="14"/>
      <name val="Arial"/>
      <family val="2"/>
      <charset val="238"/>
    </font>
    <font>
      <sz val="10"/>
      <name val="Arial CE"/>
      <family val="2"/>
      <charset val="238"/>
    </font>
    <font>
      <sz val="10"/>
      <name val="Arial"/>
      <family val="2"/>
      <charset val="238"/>
    </font>
    <font>
      <sz val="12"/>
      <name val="Times New Roman"/>
      <family val="1"/>
    </font>
    <font>
      <sz val="11"/>
      <color theme="1"/>
      <name val="Calibri"/>
      <family val="2"/>
      <charset val="238"/>
      <scheme val="minor"/>
    </font>
    <font>
      <sz val="11"/>
      <color theme="1"/>
      <name val="Calibri"/>
      <family val="2"/>
      <scheme val="minor"/>
    </font>
    <font>
      <b/>
      <sz val="12"/>
      <name val="Arial"/>
      <family val="2"/>
      <charset val="238"/>
    </font>
    <font>
      <sz val="11"/>
      <color rgb="FF1F497D"/>
      <name val="Calibri"/>
      <family val="2"/>
      <charset val="238"/>
    </font>
    <font>
      <b/>
      <sz val="12"/>
      <color theme="0"/>
      <name val="Arial"/>
      <family val="2"/>
      <charset val="238"/>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22"/>
      </patternFill>
    </fill>
    <fill>
      <patternFill patternType="solid">
        <fgColor indexed="55"/>
      </patternFill>
    </fill>
    <fill>
      <patternFill patternType="solid">
        <fgColor indexed="43"/>
      </patternFill>
    </fill>
    <fill>
      <patternFill patternType="solid">
        <fgColor indexed="27"/>
        <bgColor indexed="41"/>
      </patternFill>
    </fill>
    <fill>
      <patternFill patternType="solid">
        <fgColor indexed="8"/>
        <bgColor indexed="64"/>
      </patternFill>
    </fill>
    <fill>
      <patternFill patternType="solid">
        <fgColor indexed="9"/>
        <bgColor indexed="64"/>
      </patternFill>
    </fill>
    <fill>
      <patternFill patternType="solid">
        <fgColor indexed="55"/>
        <bgColor indexed="64"/>
      </patternFill>
    </fill>
    <fill>
      <patternFill patternType="solid">
        <fgColor indexed="22"/>
        <bgColor indexed="64"/>
      </patternFill>
    </fill>
    <fill>
      <patternFill patternType="solid">
        <fgColor theme="8" tint="0.59999389629810485"/>
        <bgColor indexed="65"/>
      </patternFill>
    </fill>
    <fill>
      <patternFill patternType="solid">
        <fgColor theme="0" tint="-0.34998626667073579"/>
        <bgColor indexed="64"/>
      </patternFill>
    </fill>
    <fill>
      <patternFill patternType="solid">
        <fgColor theme="0" tint="-0.249977111117893"/>
        <bgColor indexed="64"/>
      </patternFill>
    </fill>
    <fill>
      <patternFill patternType="solid">
        <fgColor theme="0"/>
        <bgColor indexed="64"/>
      </patternFill>
    </fill>
  </fills>
  <borders count="91">
    <border>
      <left/>
      <right/>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right/>
      <top style="hair">
        <color indexed="64"/>
      </top>
      <bottom style="hair">
        <color indexed="64"/>
      </bottom>
      <diagonal/>
    </border>
    <border>
      <left/>
      <right/>
      <top style="thin">
        <color indexed="62"/>
      </top>
      <bottom style="double">
        <color indexed="62"/>
      </bottom>
      <diagonal/>
    </border>
    <border>
      <left/>
      <right/>
      <top style="hair">
        <color indexed="8"/>
      </top>
      <bottom style="hair">
        <color indexed="8"/>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right/>
      <top style="medium">
        <color indexed="64"/>
      </top>
      <bottom/>
      <diagonal/>
    </border>
    <border>
      <left style="thin">
        <color indexed="64"/>
      </left>
      <right style="thin">
        <color indexed="64"/>
      </right>
      <top style="thin">
        <color indexed="64"/>
      </top>
      <bottom style="double">
        <color indexed="64"/>
      </bottom>
      <diagonal/>
    </border>
    <border>
      <left/>
      <right/>
      <top style="double">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double">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double">
        <color indexed="64"/>
      </top>
      <bottom style="medium">
        <color indexed="64"/>
      </bottom>
      <diagonal/>
    </border>
    <border>
      <left/>
      <right style="dotted">
        <color indexed="64"/>
      </right>
      <top/>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s>
  <cellStyleXfs count="167">
    <xf numFmtId="0" fontId="0" fillId="0" borderId="0"/>
    <xf numFmtId="0" fontId="4" fillId="0" borderId="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8" borderId="0" applyNumberFormat="0" applyBorder="0" applyAlignment="0" applyProtection="0"/>
    <xf numFmtId="0" fontId="57" fillId="29" borderId="0" applyNumberFormat="0" applyBorder="0" applyAlignment="0" applyProtection="0"/>
    <xf numFmtId="0" fontId="6" fillId="11"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8"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6" fillId="11" borderId="0" applyNumberFormat="0" applyBorder="0" applyAlignment="0" applyProtection="0"/>
    <xf numFmtId="0" fontId="6" fillId="8" borderId="0" applyNumberFormat="0" applyBorder="0" applyAlignment="0" applyProtection="0"/>
    <xf numFmtId="0" fontId="7" fillId="12"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2"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9" borderId="0" applyNumberFormat="0" applyBorder="0" applyAlignment="0" applyProtection="0"/>
    <xf numFmtId="0" fontId="8" fillId="3" borderId="0" applyNumberFormat="0" applyBorder="0" applyAlignment="0" applyProtection="0"/>
    <xf numFmtId="0" fontId="9" fillId="21" borderId="2" applyNumberFormat="0" applyAlignment="0" applyProtection="0"/>
    <xf numFmtId="0" fontId="10" fillId="22" borderId="3" applyNumberFormat="0" applyAlignment="0" applyProtection="0"/>
    <xf numFmtId="165" fontId="1" fillId="0" borderId="0" applyFont="0" applyFill="0" applyBorder="0" applyAlignment="0" applyProtection="0"/>
    <xf numFmtId="167" fontId="5"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75" fontId="3" fillId="0" borderId="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70" fontId="5" fillId="0" borderId="0" applyFill="0" applyAlignment="0" applyProtection="0"/>
    <xf numFmtId="44" fontId="3" fillId="0" borderId="0" applyFont="0" applyFill="0" applyBorder="0" applyAlignment="0" applyProtection="0"/>
    <xf numFmtId="168" fontId="5" fillId="0" borderId="0" applyFont="0" applyFill="0" applyBorder="0" applyAlignment="0" applyProtection="0"/>
    <xf numFmtId="0" fontId="12" fillId="0" borderId="0" applyNumberFormat="0" applyFill="0" applyBorder="0" applyAlignment="0" applyProtection="0"/>
    <xf numFmtId="0" fontId="11" fillId="4" borderId="0" applyNumberFormat="0" applyBorder="0" applyAlignment="0" applyProtection="0"/>
    <xf numFmtId="0" fontId="11" fillId="4" borderId="0" applyNumberFormat="0" applyBorder="0" applyAlignment="0" applyProtection="0"/>
    <xf numFmtId="0" fontId="13" fillId="0" borderId="4" applyNumberFormat="0" applyFill="0" applyAlignment="0" applyProtection="0"/>
    <xf numFmtId="0" fontId="14" fillId="0" borderId="5" applyNumberFormat="0" applyFill="0" applyAlignment="0" applyProtection="0"/>
    <xf numFmtId="0" fontId="15" fillId="0" borderId="6" applyNumberFormat="0" applyFill="0" applyAlignment="0" applyProtection="0"/>
    <xf numFmtId="0" fontId="15" fillId="0" borderId="0" applyNumberFormat="0" applyFill="0" applyBorder="0" applyAlignment="0" applyProtection="0"/>
    <xf numFmtId="0" fontId="16" fillId="7" borderId="2" applyNumberFormat="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9" borderId="0" applyNumberFormat="0" applyBorder="0" applyAlignment="0" applyProtection="0"/>
    <xf numFmtId="0" fontId="9" fillId="21" borderId="2" applyNumberFormat="0" applyAlignment="0" applyProtection="0"/>
    <xf numFmtId="0" fontId="18" fillId="0" borderId="8" applyNumberFormat="0" applyFill="0" applyAlignment="0" applyProtection="0"/>
    <xf numFmtId="0" fontId="8" fillId="3" borderId="0" applyNumberFormat="0" applyBorder="0" applyAlignment="0" applyProtection="0"/>
    <xf numFmtId="0" fontId="13" fillId="0" borderId="4" applyNumberFormat="0" applyFill="0" applyAlignment="0" applyProtection="0"/>
    <xf numFmtId="0" fontId="14" fillId="0" borderId="5" applyNumberFormat="0" applyFill="0" applyAlignment="0" applyProtection="0"/>
    <xf numFmtId="0" fontId="15" fillId="0" borderId="6" applyNumberFormat="0" applyFill="0" applyAlignment="0" applyProtection="0"/>
    <xf numFmtId="0" fontId="15" fillId="0" borderId="0" applyNumberFormat="0" applyFill="0" applyBorder="0" applyAlignment="0" applyProtection="0"/>
    <xf numFmtId="0" fontId="19" fillId="23" borderId="0" applyNumberFormat="0" applyBorder="0" applyAlignment="0" applyProtection="0"/>
    <xf numFmtId="0" fontId="19" fillId="23" borderId="0" applyNumberFormat="0" applyBorder="0" applyAlignment="0" applyProtection="0"/>
    <xf numFmtId="0" fontId="5" fillId="0" borderId="0"/>
    <xf numFmtId="0" fontId="3" fillId="0" borderId="0"/>
    <xf numFmtId="0" fontId="3" fillId="0" borderId="0"/>
    <xf numFmtId="0" fontId="3" fillId="0" borderId="0"/>
    <xf numFmtId="0" fontId="57" fillId="0" borderId="0"/>
    <xf numFmtId="0" fontId="3" fillId="0" borderId="0"/>
    <xf numFmtId="0" fontId="57" fillId="0" borderId="0"/>
    <xf numFmtId="0" fontId="57" fillId="0" borderId="0"/>
    <xf numFmtId="0" fontId="3" fillId="0" borderId="0"/>
    <xf numFmtId="0" fontId="3" fillId="0" borderId="0"/>
    <xf numFmtId="0" fontId="4" fillId="0" borderId="0"/>
    <xf numFmtId="0" fontId="1" fillId="0" borderId="0"/>
    <xf numFmtId="0" fontId="5" fillId="0" borderId="0"/>
    <xf numFmtId="0" fontId="38" fillId="0" borderId="0"/>
    <xf numFmtId="0" fontId="3" fillId="0" borderId="0"/>
    <xf numFmtId="0" fontId="30" fillId="0" borderId="0"/>
    <xf numFmtId="0" fontId="3" fillId="0" borderId="0"/>
    <xf numFmtId="0" fontId="32" fillId="0" borderId="0"/>
    <xf numFmtId="0" fontId="33" fillId="0" borderId="0" applyProtection="0"/>
    <xf numFmtId="0" fontId="3" fillId="0" borderId="0"/>
    <xf numFmtId="0" fontId="3" fillId="0" borderId="0"/>
    <xf numFmtId="0" fontId="3" fillId="0" borderId="0"/>
    <xf numFmtId="0" fontId="1" fillId="20" borderId="1" applyNumberFormat="0" applyFont="0" applyAlignment="0" applyProtection="0"/>
    <xf numFmtId="0" fontId="3" fillId="20" borderId="1" applyNumberFormat="0" applyFont="0" applyAlignment="0" applyProtection="0"/>
    <xf numFmtId="0" fontId="3" fillId="20" borderId="1" applyNumberFormat="0" applyFont="0" applyAlignment="0" applyProtection="0"/>
    <xf numFmtId="0" fontId="3" fillId="20" borderId="1" applyNumberFormat="0" applyFont="0" applyAlignment="0" applyProtection="0"/>
    <xf numFmtId="0" fontId="3" fillId="0" borderId="0"/>
    <xf numFmtId="0" fontId="3" fillId="0" borderId="0"/>
    <xf numFmtId="0" fontId="20" fillId="0" borderId="0"/>
    <xf numFmtId="0" fontId="3" fillId="0" borderId="0"/>
    <xf numFmtId="0" fontId="3" fillId="0" borderId="0"/>
    <xf numFmtId="0" fontId="3" fillId="0" borderId="0"/>
    <xf numFmtId="0" fontId="5" fillId="0" borderId="0"/>
    <xf numFmtId="0" fontId="57" fillId="0" borderId="0"/>
    <xf numFmtId="0" fontId="57" fillId="0" borderId="0"/>
    <xf numFmtId="0" fontId="3" fillId="0" borderId="0"/>
    <xf numFmtId="0" fontId="3" fillId="0" borderId="0"/>
    <xf numFmtId="0" fontId="3" fillId="0" borderId="0"/>
    <xf numFmtId="0" fontId="3" fillId="0" borderId="0"/>
    <xf numFmtId="0" fontId="58" fillId="0" borderId="0"/>
    <xf numFmtId="0" fontId="17" fillId="21" borderId="7" applyNumberFormat="0" applyAlignment="0" applyProtection="0"/>
    <xf numFmtId="0" fontId="17" fillId="21" borderId="7" applyNumberFormat="0" applyAlignment="0" applyProtection="0"/>
    <xf numFmtId="9" fontId="5" fillId="0" borderId="0" applyFont="0" applyFill="0" applyBorder="0" applyAlignment="0" applyProtection="0"/>
    <xf numFmtId="9" fontId="6" fillId="0" borderId="0" applyFont="0" applyFill="0" applyBorder="0" applyAlignment="0" applyProtection="0"/>
    <xf numFmtId="9" fontId="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18" fillId="0" borderId="8" applyNumberFormat="0" applyFill="0" applyAlignment="0" applyProtection="0"/>
    <xf numFmtId="0" fontId="10" fillId="22" borderId="3" applyNumberFormat="0" applyAlignment="0" applyProtection="0"/>
    <xf numFmtId="0" fontId="21" fillId="0" borderId="0"/>
    <xf numFmtId="0" fontId="4" fillId="0" borderId="0"/>
    <xf numFmtId="0" fontId="21" fillId="0" borderId="0"/>
    <xf numFmtId="0" fontId="4" fillId="0" borderId="0"/>
    <xf numFmtId="0" fontId="12"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4" fillId="0" borderId="10" applyNumberFormat="0" applyFill="0" applyAlignment="0" applyProtection="0"/>
    <xf numFmtId="0" fontId="24" fillId="0" borderId="10" applyNumberFormat="0" applyFill="0" applyAlignment="0" applyProtection="0"/>
    <xf numFmtId="166" fontId="2" fillId="24" borderId="11">
      <alignment vertical="center"/>
    </xf>
    <xf numFmtId="173" fontId="2" fillId="24" borderId="11">
      <alignment vertical="center"/>
    </xf>
    <xf numFmtId="0" fontId="16" fillId="7" borderId="2" applyNumberFormat="0" applyAlignment="0" applyProtection="0"/>
    <xf numFmtId="164" fontId="3" fillId="0" borderId="0" applyFont="0" applyFill="0" applyBorder="0" applyAlignment="0" applyProtection="0"/>
    <xf numFmtId="164" fontId="3" fillId="0" borderId="0" applyFon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5" fillId="0" borderId="0">
      <protection locked="0"/>
    </xf>
    <xf numFmtId="165" fontId="3" fillId="0" borderId="0" applyFont="0" applyFill="0" applyBorder="0" applyAlignment="0" applyProtection="0"/>
    <xf numFmtId="167" fontId="5"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7" fontId="5"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7" fontId="5"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cellStyleXfs>
  <cellXfs count="1551">
    <xf numFmtId="0" fontId="0" fillId="0" borderId="0" xfId="0"/>
    <xf numFmtId="0" fontId="3" fillId="0" borderId="12" xfId="98" applyNumberFormat="1" applyFont="1" applyFill="1" applyBorder="1" applyAlignment="1" applyProtection="1">
      <alignment horizontal="justify" vertical="top" wrapText="1"/>
    </xf>
    <xf numFmtId="4" fontId="3" fillId="0" borderId="13" xfId="0" applyNumberFormat="1" applyFont="1" applyFill="1" applyBorder="1" applyAlignment="1" applyProtection="1">
      <alignment horizontal="center"/>
    </xf>
    <xf numFmtId="0" fontId="3" fillId="0" borderId="14" xfId="0" applyFont="1" applyFill="1" applyBorder="1" applyAlignment="1" applyProtection="1">
      <alignment horizontal="justify" vertical="top" wrapText="1"/>
    </xf>
    <xf numFmtId="0" fontId="3" fillId="0" borderId="13" xfId="0" applyFont="1" applyFill="1" applyBorder="1" applyAlignment="1" applyProtection="1">
      <alignment horizontal="justify" vertical="top" wrapText="1"/>
    </xf>
    <xf numFmtId="0" fontId="3" fillId="0" borderId="13" xfId="88" applyNumberFormat="1" applyFont="1" applyFill="1" applyBorder="1" applyAlignment="1" applyProtection="1">
      <alignment horizontal="justify" vertical="top" wrapText="1"/>
    </xf>
    <xf numFmtId="0" fontId="3" fillId="0" borderId="14" xfId="88" applyNumberFormat="1" applyFont="1" applyFill="1" applyBorder="1" applyAlignment="1" applyProtection="1">
      <alignment horizontal="justify" vertical="top" wrapText="1"/>
    </xf>
    <xf numFmtId="0" fontId="3" fillId="0" borderId="13" xfId="88" applyFont="1" applyFill="1" applyBorder="1" applyAlignment="1" applyProtection="1">
      <alignment horizontal="justify" vertical="top" wrapText="1"/>
    </xf>
    <xf numFmtId="0" fontId="3" fillId="0" borderId="15" xfId="88" applyFont="1" applyFill="1" applyBorder="1" applyAlignment="1" applyProtection="1">
      <alignment horizontal="justify" vertical="top" wrapText="1"/>
    </xf>
    <xf numFmtId="0" fontId="35" fillId="0" borderId="0" xfId="0" applyFont="1" applyAlignment="1" applyProtection="1">
      <alignment vertical="center"/>
    </xf>
    <xf numFmtId="0" fontId="3" fillId="0" borderId="0" xfId="0" applyFont="1" applyAlignment="1" applyProtection="1">
      <alignment horizontal="justify" vertical="center"/>
    </xf>
    <xf numFmtId="0" fontId="36" fillId="25" borderId="0" xfId="0" applyFont="1" applyFill="1" applyAlignment="1" applyProtection="1">
      <alignment vertical="center"/>
    </xf>
    <xf numFmtId="0" fontId="3" fillId="0" borderId="0" xfId="0" applyFont="1" applyBorder="1" applyAlignment="1" applyProtection="1">
      <alignment horizontal="justify" vertical="top" wrapText="1"/>
    </xf>
    <xf numFmtId="4" fontId="3" fillId="26" borderId="0" xfId="88" applyNumberFormat="1" applyFont="1" applyFill="1" applyAlignment="1" applyProtection="1">
      <alignment vertical="top"/>
      <protection locked="0"/>
    </xf>
    <xf numFmtId="0" fontId="3" fillId="26" borderId="0" xfId="88" applyFont="1" applyFill="1" applyProtection="1">
      <protection locked="0"/>
    </xf>
    <xf numFmtId="0" fontId="3" fillId="26" borderId="14" xfId="0" applyFont="1" applyFill="1" applyBorder="1" applyAlignment="1" applyProtection="1">
      <alignment horizontal="justify" vertical="top" wrapText="1"/>
    </xf>
    <xf numFmtId="0" fontId="2" fillId="0" borderId="16" xfId="88" applyFont="1" applyFill="1" applyBorder="1" applyAlignment="1" applyProtection="1">
      <alignment horizontal="right" vertical="top" wrapText="1"/>
    </xf>
    <xf numFmtId="4" fontId="2" fillId="0" borderId="16" xfId="88" applyNumberFormat="1" applyFont="1" applyFill="1" applyBorder="1" applyAlignment="1" applyProtection="1">
      <alignment horizontal="center"/>
    </xf>
    <xf numFmtId="4" fontId="3" fillId="0" borderId="13" xfId="0" applyNumberFormat="1" applyFont="1" applyFill="1" applyBorder="1" applyAlignment="1" applyProtection="1">
      <alignment horizontal="center" vertical="top"/>
    </xf>
    <xf numFmtId="0" fontId="3" fillId="26" borderId="13" xfId="0" applyFont="1" applyFill="1" applyBorder="1" applyAlignment="1" applyProtection="1">
      <alignment horizontal="justify" vertical="top" wrapText="1"/>
    </xf>
    <xf numFmtId="0" fontId="3" fillId="26" borderId="12" xfId="98" applyNumberFormat="1" applyFont="1" applyFill="1" applyBorder="1" applyAlignment="1" applyProtection="1">
      <alignment horizontal="justify" vertical="top" wrapText="1"/>
    </xf>
    <xf numFmtId="0" fontId="3" fillId="26" borderId="14" xfId="88" applyNumberFormat="1" applyFont="1" applyFill="1" applyBorder="1" applyAlignment="1" applyProtection="1">
      <alignment horizontal="justify" vertical="top" wrapText="1"/>
    </xf>
    <xf numFmtId="0" fontId="3" fillId="26" borderId="13" xfId="88" applyNumberFormat="1" applyFont="1" applyFill="1" applyBorder="1" applyAlignment="1" applyProtection="1">
      <alignment horizontal="justify" vertical="top" wrapText="1"/>
    </xf>
    <xf numFmtId="4" fontId="3" fillId="26" borderId="13" xfId="0" applyNumberFormat="1" applyFont="1" applyFill="1" applyBorder="1" applyAlignment="1" applyProtection="1">
      <alignment horizontal="center" vertical="top"/>
    </xf>
    <xf numFmtId="0" fontId="3" fillId="26" borderId="12" xfId="0" applyFont="1" applyFill="1" applyBorder="1" applyAlignment="1" applyProtection="1">
      <alignment horizontal="justify" vertical="top" wrapText="1"/>
    </xf>
    <xf numFmtId="4" fontId="3" fillId="0" borderId="0" xfId="88" applyNumberFormat="1" applyFont="1" applyFill="1" applyAlignment="1" applyProtection="1">
      <alignment vertical="top"/>
      <protection locked="0"/>
    </xf>
    <xf numFmtId="0" fontId="3" fillId="0" borderId="16" xfId="88" applyNumberFormat="1" applyFont="1" applyFill="1" applyBorder="1" applyAlignment="1" applyProtection="1">
      <alignment horizontal="justify" vertical="top" wrapText="1"/>
    </xf>
    <xf numFmtId="0" fontId="31" fillId="26" borderId="0" xfId="0" applyFont="1" applyFill="1" applyBorder="1" applyAlignment="1" applyProtection="1">
      <alignment horizontal="left" vertical="top" wrapText="1"/>
    </xf>
    <xf numFmtId="4" fontId="3" fillId="0" borderId="12" xfId="61" applyNumberFormat="1" applyFont="1" applyFill="1" applyBorder="1" applyAlignment="1" applyProtection="1">
      <alignment horizontal="center" vertical="top" shrinkToFit="1"/>
    </xf>
    <xf numFmtId="4" fontId="3" fillId="0" borderId="14" xfId="0" applyNumberFormat="1" applyFont="1" applyFill="1" applyBorder="1" applyAlignment="1" applyProtection="1">
      <alignment horizontal="center" vertical="top" shrinkToFit="1"/>
    </xf>
    <xf numFmtId="4" fontId="3" fillId="0" borderId="14" xfId="61" applyNumberFormat="1" applyFont="1" applyFill="1" applyBorder="1" applyAlignment="1" applyProtection="1">
      <alignment horizontal="center" vertical="top" shrinkToFit="1"/>
    </xf>
    <xf numFmtId="4" fontId="3" fillId="0" borderId="12" xfId="61" applyNumberFormat="1" applyFont="1" applyFill="1" applyBorder="1" applyAlignment="1" applyProtection="1">
      <alignment horizontal="center" shrinkToFit="1"/>
    </xf>
    <xf numFmtId="4" fontId="3" fillId="0" borderId="14" xfId="61" applyNumberFormat="1" applyFont="1" applyFill="1" applyBorder="1" applyAlignment="1" applyProtection="1">
      <alignment horizontal="center" shrinkToFit="1"/>
    </xf>
    <xf numFmtId="4" fontId="3" fillId="0" borderId="13" xfId="0" applyNumberFormat="1" applyFont="1" applyFill="1" applyBorder="1" applyAlignment="1" applyProtection="1">
      <alignment horizontal="center" vertical="center"/>
    </xf>
    <xf numFmtId="0" fontId="3" fillId="0" borderId="12" xfId="0" applyFont="1" applyBorder="1" applyAlignment="1" applyProtection="1">
      <alignment horizontal="justify" vertical="top" wrapText="1"/>
    </xf>
    <xf numFmtId="0" fontId="3" fillId="0" borderId="14" xfId="0" applyFont="1" applyBorder="1" applyAlignment="1" applyProtection="1">
      <alignment horizontal="justify" vertical="top" wrapText="1"/>
    </xf>
    <xf numFmtId="4" fontId="3" fillId="0" borderId="14" xfId="0" applyNumberFormat="1" applyFont="1" applyFill="1" applyBorder="1" applyAlignment="1" applyProtection="1">
      <alignment horizontal="center" shrinkToFit="1"/>
    </xf>
    <xf numFmtId="169" fontId="3" fillId="0" borderId="17" xfId="88" applyNumberFormat="1" applyFont="1" applyFill="1" applyBorder="1" applyAlignment="1" applyProtection="1">
      <alignment horizontal="center" vertical="top" wrapText="1"/>
    </xf>
    <xf numFmtId="0" fontId="3" fillId="0" borderId="18" xfId="88" applyNumberFormat="1" applyFont="1" applyFill="1" applyBorder="1" applyAlignment="1" applyProtection="1">
      <alignment horizontal="justify" vertical="top" wrapText="1"/>
    </xf>
    <xf numFmtId="0" fontId="3" fillId="0" borderId="18" xfId="88" applyFont="1" applyFill="1" applyBorder="1" applyAlignment="1" applyProtection="1">
      <alignment horizontal="center" shrinkToFit="1"/>
    </xf>
    <xf numFmtId="4" fontId="3" fillId="0" borderId="18" xfId="53" applyNumberFormat="1" applyFont="1" applyFill="1" applyBorder="1" applyAlignment="1" applyProtection="1">
      <alignment horizontal="center" shrinkToFit="1"/>
    </xf>
    <xf numFmtId="4" fontId="3" fillId="26" borderId="0" xfId="88" applyNumberFormat="1" applyFont="1" applyFill="1" applyProtection="1">
      <protection locked="0"/>
    </xf>
    <xf numFmtId="0" fontId="3" fillId="0" borderId="0" xfId="88" applyFont="1" applyProtection="1">
      <protection locked="0"/>
    </xf>
    <xf numFmtId="4" fontId="2" fillId="0" borderId="20" xfId="88" applyNumberFormat="1" applyFont="1" applyFill="1" applyBorder="1" applyAlignment="1" applyProtection="1">
      <alignment horizontal="center" vertical="center" shrinkToFit="1"/>
    </xf>
    <xf numFmtId="4" fontId="2" fillId="0" borderId="21" xfId="88" applyNumberFormat="1" applyFont="1" applyFill="1" applyBorder="1" applyAlignment="1" applyProtection="1">
      <alignment horizontal="right" vertical="center" wrapText="1"/>
    </xf>
    <xf numFmtId="4" fontId="3" fillId="0" borderId="0" xfId="88" applyNumberFormat="1" applyFont="1" applyAlignment="1" applyProtection="1">
      <alignment vertical="top"/>
      <protection locked="0"/>
    </xf>
    <xf numFmtId="0" fontId="3" fillId="0" borderId="0" xfId="88" applyFont="1" applyAlignment="1" applyProtection="1">
      <alignment vertical="top"/>
      <protection locked="0"/>
    </xf>
    <xf numFmtId="49" fontId="3" fillId="0" borderId="23" xfId="88" applyNumberFormat="1" applyFont="1" applyFill="1" applyBorder="1" applyAlignment="1" applyProtection="1">
      <alignment horizontal="center" vertical="top"/>
    </xf>
    <xf numFmtId="0" fontId="3" fillId="0" borderId="0" xfId="88" applyNumberFormat="1" applyFont="1" applyFill="1" applyBorder="1" applyAlignment="1" applyProtection="1">
      <alignment horizontal="justify" vertical="top"/>
    </xf>
    <xf numFmtId="4" fontId="3" fillId="0" borderId="0" xfId="88" applyNumberFormat="1" applyFont="1" applyFill="1" applyBorder="1" applyAlignment="1" applyProtection="1">
      <alignment horizontal="center" vertical="top" shrinkToFit="1"/>
    </xf>
    <xf numFmtId="4" fontId="3" fillId="0" borderId="0" xfId="88" applyNumberFormat="1" applyFont="1" applyFill="1" applyProtection="1">
      <protection locked="0"/>
    </xf>
    <xf numFmtId="0" fontId="3" fillId="0" borderId="0" xfId="88" applyFont="1" applyFill="1" applyProtection="1">
      <protection locked="0"/>
    </xf>
    <xf numFmtId="49" fontId="26" fillId="25" borderId="14" xfId="88" applyNumberFormat="1" applyFont="1" applyFill="1" applyBorder="1" applyAlignment="1" applyProtection="1">
      <alignment horizontal="center" vertical="center"/>
    </xf>
    <xf numFmtId="0" fontId="26" fillId="25" borderId="14" xfId="88" applyNumberFormat="1" applyFont="1" applyFill="1" applyBorder="1" applyAlignment="1" applyProtection="1">
      <alignment vertical="center"/>
    </xf>
    <xf numFmtId="4" fontId="28" fillId="25" borderId="14" xfId="88" applyNumberFormat="1" applyFont="1" applyFill="1" applyBorder="1" applyAlignment="1" applyProtection="1">
      <alignment horizontal="center" vertical="center" shrinkToFit="1"/>
    </xf>
    <xf numFmtId="4" fontId="3" fillId="0" borderId="0" xfId="88" applyNumberFormat="1" applyFont="1" applyFill="1" applyAlignment="1" applyProtection="1">
      <alignment vertical="center"/>
      <protection locked="0"/>
    </xf>
    <xf numFmtId="0" fontId="3" fillId="0" borderId="0" xfId="88" applyFont="1" applyFill="1" applyAlignment="1" applyProtection="1">
      <alignment vertical="center"/>
      <protection locked="0"/>
    </xf>
    <xf numFmtId="4" fontId="2" fillId="0" borderId="17" xfId="88" applyNumberFormat="1" applyFont="1" applyFill="1" applyBorder="1" applyAlignment="1" applyProtection="1">
      <alignment horizontal="center" wrapText="1"/>
    </xf>
    <xf numFmtId="4" fontId="2" fillId="0" borderId="18" xfId="88" applyNumberFormat="1" applyFont="1" applyFill="1" applyBorder="1" applyAlignment="1" applyProtection="1">
      <alignment horizontal="left"/>
    </xf>
    <xf numFmtId="4" fontId="2" fillId="0" borderId="18" xfId="88" applyNumberFormat="1" applyFont="1" applyFill="1" applyBorder="1" applyAlignment="1" applyProtection="1">
      <alignment horizontal="center" shrinkToFit="1"/>
    </xf>
    <xf numFmtId="4" fontId="2" fillId="0" borderId="18" xfId="53" applyNumberFormat="1" applyFont="1" applyFill="1" applyBorder="1" applyAlignment="1" applyProtection="1">
      <alignment horizontal="center" shrinkToFit="1"/>
    </xf>
    <xf numFmtId="4" fontId="2" fillId="0" borderId="0" xfId="88" applyNumberFormat="1" applyFont="1" applyFill="1" applyBorder="1" applyAlignment="1" applyProtection="1">
      <alignment horizontal="center"/>
      <protection locked="0"/>
    </xf>
    <xf numFmtId="4" fontId="3" fillId="0" borderId="25" xfId="88" applyNumberFormat="1" applyFont="1" applyFill="1" applyBorder="1" applyAlignment="1" applyProtection="1">
      <alignment horizontal="center" vertical="top" wrapText="1"/>
    </xf>
    <xf numFmtId="4" fontId="3" fillId="0" borderId="26" xfId="88" applyNumberFormat="1" applyFont="1" applyFill="1" applyBorder="1" applyAlignment="1" applyProtection="1">
      <alignment horizontal="justify" vertical="top" wrapText="1"/>
    </xf>
    <xf numFmtId="4" fontId="3" fillId="0" borderId="26" xfId="88" applyNumberFormat="1" applyFont="1" applyFill="1" applyBorder="1" applyAlignment="1" applyProtection="1">
      <alignment horizontal="center" vertical="top" shrinkToFit="1"/>
    </xf>
    <xf numFmtId="4" fontId="3" fillId="0" borderId="26" xfId="53" applyNumberFormat="1" applyFont="1" applyFill="1" applyBorder="1" applyAlignment="1" applyProtection="1">
      <alignment horizontal="center" vertical="top" shrinkToFit="1"/>
    </xf>
    <xf numFmtId="4" fontId="3" fillId="0" borderId="0" xfId="88" applyNumberFormat="1" applyFont="1" applyFill="1" applyBorder="1" applyProtection="1">
      <protection locked="0"/>
    </xf>
    <xf numFmtId="4" fontId="34" fillId="0" borderId="28" xfId="88" applyNumberFormat="1" applyFont="1" applyFill="1" applyBorder="1" applyAlignment="1" applyProtection="1">
      <alignment horizontal="center" vertical="center"/>
    </xf>
    <xf numFmtId="4" fontId="34" fillId="0" borderId="29" xfId="88" applyNumberFormat="1" applyFont="1" applyFill="1" applyBorder="1" applyAlignment="1" applyProtection="1">
      <alignment horizontal="right" vertical="center"/>
    </xf>
    <xf numFmtId="4" fontId="34" fillId="0" borderId="29" xfId="88" applyNumberFormat="1" applyFont="1" applyFill="1" applyBorder="1" applyAlignment="1" applyProtection="1">
      <alignment horizontal="center" vertical="top" shrinkToFit="1"/>
    </xf>
    <xf numFmtId="4" fontId="34" fillId="0" borderId="29" xfId="53" applyNumberFormat="1" applyFont="1" applyFill="1" applyBorder="1" applyAlignment="1" applyProtection="1">
      <alignment horizontal="center" vertical="top" shrinkToFit="1"/>
    </xf>
    <xf numFmtId="4" fontId="34" fillId="0" borderId="0" xfId="88" applyNumberFormat="1" applyFont="1" applyFill="1" applyBorder="1" applyAlignment="1" applyProtection="1">
      <alignment vertical="center"/>
      <protection locked="0"/>
    </xf>
    <xf numFmtId="0" fontId="3" fillId="0" borderId="0" xfId="88" applyFont="1" applyFill="1" applyBorder="1" applyProtection="1">
      <protection locked="0"/>
    </xf>
    <xf numFmtId="4" fontId="3" fillId="0" borderId="0" xfId="53" applyNumberFormat="1" applyFont="1" applyFill="1" applyBorder="1" applyAlignment="1" applyProtection="1">
      <alignment horizontal="center" vertical="top" shrinkToFit="1"/>
    </xf>
    <xf numFmtId="4" fontId="3" fillId="0" borderId="0" xfId="88" applyNumberFormat="1" applyFont="1" applyFill="1" applyAlignment="1" applyProtection="1">
      <alignment horizontal="center" vertical="center" wrapText="1"/>
      <protection locked="0"/>
    </xf>
    <xf numFmtId="0" fontId="3" fillId="0" borderId="0" xfId="88" applyFont="1" applyFill="1" applyAlignment="1" applyProtection="1">
      <alignment horizontal="center" vertical="center" wrapText="1"/>
      <protection locked="0"/>
    </xf>
    <xf numFmtId="49" fontId="26" fillId="25" borderId="17" xfId="88" applyNumberFormat="1" applyFont="1" applyFill="1" applyBorder="1" applyAlignment="1" applyProtection="1">
      <alignment horizontal="center" vertical="center"/>
    </xf>
    <xf numFmtId="0" fontId="26" fillId="25" borderId="18" xfId="88" applyNumberFormat="1" applyFont="1" applyFill="1" applyBorder="1" applyAlignment="1" applyProtection="1">
      <alignment horizontal="justify" vertical="center"/>
    </xf>
    <xf numFmtId="4" fontId="28" fillId="25" borderId="18" xfId="88" applyNumberFormat="1" applyFont="1" applyFill="1" applyBorder="1" applyAlignment="1" applyProtection="1">
      <alignment horizontal="center" vertical="center" shrinkToFit="1"/>
    </xf>
    <xf numFmtId="0" fontId="2" fillId="27" borderId="17" xfId="88" applyNumberFormat="1" applyFont="1" applyFill="1" applyBorder="1" applyAlignment="1" applyProtection="1">
      <alignment horizontal="center" vertical="center"/>
    </xf>
    <xf numFmtId="0" fontId="2" fillId="27" borderId="18" xfId="88" applyNumberFormat="1" applyFont="1" applyFill="1" applyBorder="1" applyAlignment="1" applyProtection="1">
      <alignment horizontal="justify" vertical="center"/>
    </xf>
    <xf numFmtId="0" fontId="2" fillId="27" borderId="18" xfId="88" applyNumberFormat="1" applyFont="1" applyFill="1" applyBorder="1" applyAlignment="1" applyProtection="1">
      <alignment horizontal="center" vertical="center" shrinkToFit="1"/>
    </xf>
    <xf numFmtId="4" fontId="2" fillId="27" borderId="18" xfId="88" applyNumberFormat="1" applyFont="1" applyFill="1" applyBorder="1" applyAlignment="1" applyProtection="1">
      <alignment horizontal="center" vertical="center" shrinkToFit="1"/>
    </xf>
    <xf numFmtId="49" fontId="2" fillId="0" borderId="17" xfId="88" applyNumberFormat="1" applyFont="1" applyFill="1" applyBorder="1" applyAlignment="1" applyProtection="1">
      <alignment horizontal="center" vertical="top" wrapText="1"/>
    </xf>
    <xf numFmtId="0" fontId="2" fillId="0" borderId="18" xfId="88" applyNumberFormat="1" applyFont="1" applyFill="1" applyBorder="1" applyAlignment="1" applyProtection="1">
      <alignment horizontal="justify" vertical="top" wrapText="1"/>
    </xf>
    <xf numFmtId="0" fontId="2" fillId="0" borderId="18" xfId="88" applyFont="1" applyFill="1" applyBorder="1" applyAlignment="1" applyProtection="1">
      <alignment horizontal="center" vertical="top" shrinkToFit="1"/>
    </xf>
    <xf numFmtId="4" fontId="3" fillId="0" borderId="18" xfId="53" applyNumberFormat="1" applyFont="1" applyFill="1" applyBorder="1" applyAlignment="1" applyProtection="1">
      <alignment horizontal="center" vertical="top" shrinkToFit="1"/>
    </xf>
    <xf numFmtId="0" fontId="3" fillId="0" borderId="0" xfId="88" applyFont="1" applyFill="1" applyAlignment="1" applyProtection="1">
      <alignment vertical="top"/>
      <protection locked="0"/>
    </xf>
    <xf numFmtId="4" fontId="2" fillId="0" borderId="21" xfId="88" applyNumberFormat="1" applyFont="1" applyFill="1" applyBorder="1" applyAlignment="1" applyProtection="1">
      <alignment horizontal="right" vertical="center" shrinkToFit="1"/>
    </xf>
    <xf numFmtId="4" fontId="2" fillId="0" borderId="21" xfId="88" applyNumberFormat="1" applyFont="1" applyFill="1" applyBorder="1" applyAlignment="1" applyProtection="1">
      <alignment horizontal="center" vertical="center" shrinkToFit="1"/>
    </xf>
    <xf numFmtId="4" fontId="3" fillId="0" borderId="13" xfId="61" applyNumberFormat="1" applyFont="1" applyFill="1" applyBorder="1" applyAlignment="1" applyProtection="1">
      <alignment horizontal="center" shrinkToFit="1"/>
    </xf>
    <xf numFmtId="49" fontId="2" fillId="0" borderId="32" xfId="107" applyNumberFormat="1" applyFont="1" applyFill="1" applyBorder="1" applyAlignment="1" applyProtection="1">
      <alignment horizontal="center" vertical="center" wrapText="1"/>
    </xf>
    <xf numFmtId="0" fontId="2" fillId="0" borderId="32" xfId="107" applyNumberFormat="1" applyFont="1" applyFill="1" applyBorder="1" applyAlignment="1" applyProtection="1">
      <alignment horizontal="center" vertical="center" wrapText="1"/>
    </xf>
    <xf numFmtId="4" fontId="2" fillId="0" borderId="32" xfId="107" applyNumberFormat="1" applyFont="1" applyFill="1" applyBorder="1" applyAlignment="1" applyProtection="1">
      <alignment horizontal="center" vertical="center" wrapText="1"/>
    </xf>
    <xf numFmtId="49" fontId="3" fillId="0" borderId="33" xfId="88" applyNumberFormat="1" applyFont="1" applyFill="1" applyBorder="1" applyAlignment="1" applyProtection="1">
      <alignment horizontal="center" vertical="top"/>
    </xf>
    <xf numFmtId="0" fontId="3" fillId="0" borderId="33" xfId="88" applyNumberFormat="1" applyFont="1" applyFill="1" applyBorder="1" applyAlignment="1" applyProtection="1">
      <alignment horizontal="justify" vertical="top"/>
    </xf>
    <xf numFmtId="4" fontId="3" fillId="0" borderId="33" xfId="88" applyNumberFormat="1" applyFont="1" applyFill="1" applyBorder="1" applyAlignment="1" applyProtection="1">
      <alignment horizontal="center" shrinkToFit="1"/>
    </xf>
    <xf numFmtId="4" fontId="3" fillId="0" borderId="0" xfId="88" applyNumberFormat="1" applyFont="1" applyFill="1" applyBorder="1" applyAlignment="1" applyProtection="1">
      <alignment horizontal="center" shrinkToFit="1"/>
    </xf>
    <xf numFmtId="0" fontId="2" fillId="27" borderId="18" xfId="88" applyNumberFormat="1" applyFont="1" applyFill="1" applyBorder="1" applyAlignment="1" applyProtection="1">
      <alignment horizontal="center" shrinkToFit="1"/>
    </xf>
    <xf numFmtId="4" fontId="2" fillId="27" borderId="18" xfId="88" applyNumberFormat="1" applyFont="1" applyFill="1" applyBorder="1" applyAlignment="1" applyProtection="1">
      <alignment horizontal="center" shrinkToFit="1"/>
    </xf>
    <xf numFmtId="49" fontId="2" fillId="0" borderId="23" xfId="88" applyNumberFormat="1" applyFont="1" applyFill="1" applyBorder="1" applyAlignment="1" applyProtection="1">
      <alignment horizontal="center" vertical="top" wrapText="1"/>
    </xf>
    <xf numFmtId="0" fontId="2" fillId="0" borderId="0" xfId="88" applyNumberFormat="1" applyFont="1" applyFill="1" applyBorder="1" applyAlignment="1" applyProtection="1">
      <alignment horizontal="justify" vertical="top" wrapText="1"/>
    </xf>
    <xf numFmtId="0" fontId="2" fillId="0" borderId="0" xfId="88" applyFont="1" applyFill="1" applyBorder="1" applyAlignment="1" applyProtection="1">
      <alignment horizontal="center" shrinkToFit="1"/>
    </xf>
    <xf numFmtId="4" fontId="3" fillId="0" borderId="0" xfId="53" applyNumberFormat="1" applyFont="1" applyFill="1" applyBorder="1" applyAlignment="1" applyProtection="1">
      <alignment horizontal="center" shrinkToFit="1"/>
    </xf>
    <xf numFmtId="0" fontId="2" fillId="28" borderId="17" xfId="88" applyNumberFormat="1" applyFont="1" applyFill="1" applyBorder="1" applyAlignment="1" applyProtection="1">
      <alignment horizontal="center" vertical="center"/>
    </xf>
    <xf numFmtId="0" fontId="2" fillId="28" borderId="18" xfId="88" applyNumberFormat="1" applyFont="1" applyFill="1" applyBorder="1" applyAlignment="1" applyProtection="1">
      <alignment horizontal="justify" vertical="center"/>
    </xf>
    <xf numFmtId="0" fontId="2" fillId="28" borderId="18" xfId="88" applyNumberFormat="1" applyFont="1" applyFill="1" applyBorder="1" applyAlignment="1" applyProtection="1">
      <alignment horizontal="center" shrinkToFit="1"/>
    </xf>
    <xf numFmtId="4" fontId="2" fillId="28" borderId="19" xfId="88" applyNumberFormat="1" applyFont="1" applyFill="1" applyBorder="1" applyAlignment="1" applyProtection="1">
      <alignment horizontal="center" shrinkToFit="1"/>
    </xf>
    <xf numFmtId="169" fontId="3" fillId="0" borderId="36" xfId="88" applyNumberFormat="1" applyFont="1" applyFill="1" applyBorder="1" applyAlignment="1" applyProtection="1">
      <alignment horizontal="center" vertical="top" wrapText="1"/>
    </xf>
    <xf numFmtId="0" fontId="3" fillId="0" borderId="37" xfId="88" applyNumberFormat="1" applyFont="1" applyFill="1" applyBorder="1" applyAlignment="1" applyProtection="1">
      <alignment horizontal="justify" vertical="top" wrapText="1"/>
    </xf>
    <xf numFmtId="0" fontId="3" fillId="0" borderId="37" xfId="88" applyFont="1" applyFill="1" applyBorder="1" applyAlignment="1" applyProtection="1">
      <alignment horizontal="center" shrinkToFit="1"/>
    </xf>
    <xf numFmtId="4" fontId="3" fillId="0" borderId="37" xfId="53" applyNumberFormat="1" applyFont="1" applyFill="1" applyBorder="1" applyAlignment="1" applyProtection="1">
      <alignment horizontal="center" shrinkToFit="1"/>
    </xf>
    <xf numFmtId="4" fontId="2" fillId="0" borderId="21" xfId="88" applyNumberFormat="1" applyFont="1" applyFill="1" applyBorder="1" applyAlignment="1" applyProtection="1">
      <alignment horizontal="center" shrinkToFit="1"/>
    </xf>
    <xf numFmtId="49" fontId="2" fillId="27" borderId="17" xfId="88" applyNumberFormat="1" applyFont="1" applyFill="1" applyBorder="1" applyAlignment="1" applyProtection="1">
      <alignment horizontal="center" vertical="center"/>
    </xf>
    <xf numFmtId="4" fontId="3" fillId="0" borderId="0" xfId="88" applyNumberFormat="1" applyFont="1" applyAlignment="1" applyProtection="1">
      <alignment vertical="center"/>
      <protection locked="0"/>
    </xf>
    <xf numFmtId="0" fontId="3" fillId="0" borderId="0" xfId="88" applyFont="1" applyAlignment="1" applyProtection="1">
      <alignment vertical="center"/>
      <protection locked="0"/>
    </xf>
    <xf numFmtId="49" fontId="3" fillId="0" borderId="39" xfId="88" applyNumberFormat="1" applyFont="1" applyFill="1" applyBorder="1" applyAlignment="1" applyProtection="1">
      <alignment horizontal="center" wrapText="1"/>
    </xf>
    <xf numFmtId="0" fontId="3" fillId="0" borderId="40" xfId="88" applyNumberFormat="1" applyFont="1" applyFill="1" applyBorder="1" applyAlignment="1" applyProtection="1">
      <alignment horizontal="justify"/>
    </xf>
    <xf numFmtId="0" fontId="3" fillId="0" borderId="40" xfId="88" applyFont="1" applyFill="1" applyBorder="1" applyAlignment="1" applyProtection="1">
      <alignment horizontal="center" shrinkToFit="1"/>
    </xf>
    <xf numFmtId="4" fontId="3" fillId="0" borderId="40" xfId="53" applyNumberFormat="1" applyFont="1" applyFill="1" applyBorder="1" applyAlignment="1" applyProtection="1">
      <alignment horizontal="center" shrinkToFit="1"/>
    </xf>
    <xf numFmtId="0" fontId="3" fillId="0" borderId="42" xfId="88" applyNumberFormat="1" applyFont="1" applyFill="1" applyBorder="1" applyAlignment="1" applyProtection="1">
      <alignment horizontal="center" wrapText="1"/>
    </xf>
    <xf numFmtId="0" fontId="3" fillId="0" borderId="9" xfId="88" applyNumberFormat="1" applyFont="1" applyFill="1" applyBorder="1" applyAlignment="1" applyProtection="1">
      <alignment horizontal="justify"/>
    </xf>
    <xf numFmtId="0" fontId="3" fillId="0" borderId="9" xfId="88" applyFont="1" applyFill="1" applyBorder="1" applyAlignment="1" applyProtection="1">
      <alignment horizontal="center" shrinkToFit="1"/>
    </xf>
    <xf numFmtId="4" fontId="3" fillId="0" borderId="9" xfId="53" applyNumberFormat="1" applyFont="1" applyFill="1" applyBorder="1" applyAlignment="1" applyProtection="1">
      <alignment horizontal="center" shrinkToFit="1"/>
    </xf>
    <xf numFmtId="49" fontId="3" fillId="0" borderId="42" xfId="88" applyNumberFormat="1" applyFont="1" applyFill="1" applyBorder="1" applyAlignment="1" applyProtection="1">
      <alignment horizontal="center" wrapText="1"/>
    </xf>
    <xf numFmtId="0" fontId="3" fillId="0" borderId="9" xfId="88" applyNumberFormat="1" applyFont="1" applyFill="1" applyBorder="1" applyAlignment="1" applyProtection="1">
      <alignment horizontal="justify" wrapText="1"/>
    </xf>
    <xf numFmtId="49" fontId="3" fillId="0" borderId="44" xfId="88" applyNumberFormat="1" applyFont="1" applyFill="1" applyBorder="1" applyAlignment="1" applyProtection="1">
      <alignment horizontal="center" wrapText="1"/>
    </xf>
    <xf numFmtId="0" fontId="3" fillId="0" borderId="45" xfId="88" applyNumberFormat="1" applyFont="1" applyFill="1" applyBorder="1" applyAlignment="1" applyProtection="1">
      <alignment horizontal="justify"/>
    </xf>
    <xf numFmtId="0" fontId="3" fillId="0" borderId="45" xfId="88" applyFont="1" applyFill="1" applyBorder="1" applyAlignment="1" applyProtection="1">
      <alignment horizontal="center" shrinkToFit="1"/>
    </xf>
    <xf numFmtId="4" fontId="3" fillId="0" borderId="45" xfId="53" applyNumberFormat="1" applyFont="1" applyFill="1" applyBorder="1" applyAlignment="1" applyProtection="1">
      <alignment horizontal="center" shrinkToFit="1"/>
    </xf>
    <xf numFmtId="0" fontId="2" fillId="0" borderId="29" xfId="88" applyNumberFormat="1" applyFont="1" applyFill="1" applyBorder="1" applyAlignment="1" applyProtection="1">
      <alignment vertical="center"/>
    </xf>
    <xf numFmtId="0" fontId="2" fillId="0" borderId="29" xfId="88" applyNumberFormat="1" applyFont="1" applyFill="1" applyBorder="1" applyAlignment="1" applyProtection="1"/>
    <xf numFmtId="4" fontId="2" fillId="0" borderId="29" xfId="88" applyNumberFormat="1" applyFont="1" applyFill="1" applyBorder="1" applyAlignment="1" applyProtection="1"/>
    <xf numFmtId="4" fontId="3" fillId="0" borderId="0" xfId="88" applyNumberFormat="1" applyFont="1" applyBorder="1" applyAlignment="1" applyProtection="1">
      <alignment vertical="center"/>
      <protection locked="0"/>
    </xf>
    <xf numFmtId="0" fontId="3" fillId="0" borderId="0" xfId="88" applyFont="1" applyBorder="1" applyAlignment="1" applyProtection="1">
      <alignment vertical="center"/>
      <protection locked="0"/>
    </xf>
    <xf numFmtId="49" fontId="3" fillId="0" borderId="47" xfId="88" applyNumberFormat="1" applyFont="1" applyFill="1" applyBorder="1" applyAlignment="1" applyProtection="1">
      <alignment horizontal="center" vertical="top"/>
    </xf>
    <xf numFmtId="0" fontId="3" fillId="0" borderId="48" xfId="88" applyNumberFormat="1" applyFont="1" applyFill="1" applyBorder="1" applyAlignment="1" applyProtection="1">
      <alignment horizontal="justify" vertical="top"/>
    </xf>
    <xf numFmtId="4" fontId="3" fillId="0" borderId="48" xfId="88" applyNumberFormat="1" applyFont="1" applyFill="1" applyBorder="1" applyAlignment="1" applyProtection="1">
      <alignment horizontal="center" shrinkToFit="1"/>
    </xf>
    <xf numFmtId="49" fontId="2" fillId="0" borderId="36" xfId="88" applyNumberFormat="1" applyFont="1" applyFill="1" applyBorder="1" applyAlignment="1" applyProtection="1">
      <alignment horizontal="center" vertical="top" wrapText="1"/>
    </xf>
    <xf numFmtId="0" fontId="2" fillId="0" borderId="37" xfId="88" applyNumberFormat="1" applyFont="1" applyFill="1" applyBorder="1" applyAlignment="1" applyProtection="1">
      <alignment horizontal="justify" vertical="top" wrapText="1"/>
    </xf>
    <xf numFmtId="0" fontId="2" fillId="0" borderId="18" xfId="88" applyFont="1" applyFill="1" applyBorder="1" applyAlignment="1" applyProtection="1">
      <alignment horizontal="center" shrinkToFit="1"/>
    </xf>
    <xf numFmtId="0" fontId="2" fillId="28" borderId="18" xfId="88" applyNumberFormat="1" applyFont="1" applyFill="1" applyBorder="1" applyAlignment="1" applyProtection="1">
      <alignment vertical="center"/>
    </xf>
    <xf numFmtId="4" fontId="2" fillId="0" borderId="50" xfId="88" applyNumberFormat="1" applyFont="1" applyFill="1" applyBorder="1" applyAlignment="1" applyProtection="1">
      <alignment horizontal="center" vertical="center" shrinkToFit="1"/>
    </xf>
    <xf numFmtId="4" fontId="2" fillId="0" borderId="51" xfId="88" applyNumberFormat="1" applyFont="1" applyFill="1" applyBorder="1" applyAlignment="1" applyProtection="1">
      <alignment horizontal="right" vertical="center" wrapText="1"/>
    </xf>
    <xf numFmtId="4" fontId="2" fillId="0" borderId="51" xfId="88" applyNumberFormat="1" applyFont="1" applyFill="1" applyBorder="1" applyAlignment="1" applyProtection="1">
      <alignment horizontal="center" vertical="center" shrinkToFit="1"/>
    </xf>
    <xf numFmtId="1" fontId="2" fillId="0" borderId="51" xfId="88" applyNumberFormat="1" applyFont="1" applyFill="1" applyBorder="1" applyAlignment="1" applyProtection="1">
      <alignment horizontal="center" vertical="center" shrinkToFit="1"/>
    </xf>
    <xf numFmtId="0" fontId="3" fillId="0" borderId="0" xfId="88" applyNumberFormat="1" applyFont="1" applyFill="1" applyBorder="1" applyAlignment="1" applyProtection="1">
      <alignment horizontal="justify" vertical="top" wrapText="1"/>
    </xf>
    <xf numFmtId="0" fontId="3" fillId="0" borderId="0" xfId="88" applyFont="1" applyFill="1" applyBorder="1" applyAlignment="1" applyProtection="1">
      <alignment horizontal="center" shrinkToFit="1"/>
    </xf>
    <xf numFmtId="4" fontId="28" fillId="25" borderId="14" xfId="88" applyNumberFormat="1" applyFont="1" applyFill="1" applyBorder="1" applyAlignment="1" applyProtection="1">
      <alignment horizontal="center" shrinkToFit="1"/>
    </xf>
    <xf numFmtId="4" fontId="2" fillId="0" borderId="18" xfId="88" applyNumberFormat="1" applyFont="1" applyFill="1" applyBorder="1" applyAlignment="1" applyProtection="1">
      <alignment horizontal="left" wrapText="1"/>
    </xf>
    <xf numFmtId="4" fontId="3" fillId="0" borderId="26" xfId="88" applyNumberFormat="1" applyFont="1" applyFill="1" applyBorder="1" applyAlignment="1" applyProtection="1">
      <alignment horizontal="center" shrinkToFit="1"/>
    </xf>
    <xf numFmtId="4" fontId="3" fillId="0" borderId="26" xfId="53" applyNumberFormat="1" applyFont="1" applyFill="1" applyBorder="1" applyAlignment="1" applyProtection="1">
      <alignment horizontal="center" shrinkToFit="1"/>
    </xf>
    <xf numFmtId="4" fontId="34" fillId="0" borderId="29" xfId="88" applyNumberFormat="1" applyFont="1" applyFill="1" applyBorder="1" applyAlignment="1" applyProtection="1">
      <alignment horizontal="center" shrinkToFit="1"/>
    </xf>
    <xf numFmtId="4" fontId="34" fillId="0" borderId="29" xfId="53" applyNumberFormat="1" applyFont="1" applyFill="1" applyBorder="1" applyAlignment="1" applyProtection="1">
      <alignment horizontal="center" shrinkToFit="1"/>
    </xf>
    <xf numFmtId="0" fontId="2" fillId="0" borderId="28" xfId="88" applyNumberFormat="1" applyFont="1" applyFill="1" applyBorder="1" applyAlignment="1" applyProtection="1">
      <alignment horizontal="center" vertical="center"/>
    </xf>
    <xf numFmtId="0" fontId="3" fillId="0" borderId="23" xfId="88" applyNumberFormat="1" applyFont="1" applyFill="1" applyBorder="1" applyAlignment="1" applyProtection="1">
      <alignment horizontal="center" vertical="top" wrapText="1"/>
    </xf>
    <xf numFmtId="4" fontId="2" fillId="0" borderId="32" xfId="107" applyNumberFormat="1" applyFont="1" applyFill="1" applyBorder="1" applyAlignment="1" applyProtection="1">
      <alignment horizontal="center" vertical="top" wrapText="1"/>
    </xf>
    <xf numFmtId="49" fontId="3" fillId="0" borderId="53" xfId="88" applyNumberFormat="1" applyFont="1" applyFill="1" applyBorder="1" applyAlignment="1" applyProtection="1">
      <alignment horizontal="center" vertical="top"/>
    </xf>
    <xf numFmtId="4" fontId="3" fillId="0" borderId="33" xfId="88" applyNumberFormat="1" applyFont="1" applyFill="1" applyBorder="1" applyAlignment="1" applyProtection="1">
      <alignment horizontal="center" vertical="top" shrinkToFit="1"/>
    </xf>
    <xf numFmtId="0" fontId="2" fillId="0" borderId="0" xfId="88" applyFont="1" applyFill="1" applyBorder="1" applyAlignment="1" applyProtection="1">
      <alignment horizontal="center" vertical="top" shrinkToFit="1"/>
    </xf>
    <xf numFmtId="0" fontId="2" fillId="28" borderId="18" xfId="88" applyNumberFormat="1" applyFont="1" applyFill="1" applyBorder="1" applyAlignment="1" applyProtection="1">
      <alignment horizontal="center" vertical="center" shrinkToFit="1"/>
    </xf>
    <xf numFmtId="4" fontId="2" fillId="28" borderId="19" xfId="88" applyNumberFormat="1" applyFont="1" applyFill="1" applyBorder="1" applyAlignment="1" applyProtection="1">
      <alignment horizontal="center" vertical="center" shrinkToFit="1"/>
    </xf>
    <xf numFmtId="4" fontId="3" fillId="0" borderId="0" xfId="88" applyNumberFormat="1" applyFont="1" applyFill="1" applyBorder="1" applyAlignment="1" applyProtection="1">
      <protection locked="0"/>
    </xf>
    <xf numFmtId="4" fontId="2" fillId="0" borderId="51" xfId="88" applyNumberFormat="1" applyFont="1" applyFill="1" applyBorder="1" applyAlignment="1" applyProtection="1">
      <alignment horizontal="right" vertical="center" shrinkToFit="1"/>
    </xf>
    <xf numFmtId="4" fontId="2" fillId="0" borderId="51" xfId="88" applyNumberFormat="1" applyFont="1" applyFill="1" applyBorder="1" applyAlignment="1" applyProtection="1">
      <alignment horizontal="right" vertical="center"/>
    </xf>
    <xf numFmtId="4" fontId="3" fillId="0" borderId="48" xfId="88" applyNumberFormat="1" applyFont="1" applyFill="1" applyBorder="1" applyAlignment="1" applyProtection="1">
      <alignment horizontal="center" vertical="top" shrinkToFit="1"/>
    </xf>
    <xf numFmtId="4" fontId="2" fillId="0" borderId="17" xfId="88" applyNumberFormat="1" applyFont="1" applyFill="1" applyBorder="1" applyAlignment="1" applyProtection="1">
      <alignment horizontal="right" wrapText="1"/>
    </xf>
    <xf numFmtId="4" fontId="3" fillId="0" borderId="25" xfId="88" applyNumberFormat="1" applyFont="1" applyFill="1" applyBorder="1" applyAlignment="1" applyProtection="1">
      <alignment horizontal="right" vertical="top" wrapText="1"/>
    </xf>
    <xf numFmtId="4" fontId="34" fillId="0" borderId="28" xfId="88" applyNumberFormat="1" applyFont="1" applyFill="1" applyBorder="1" applyAlignment="1" applyProtection="1">
      <alignment horizontal="right" vertical="center"/>
    </xf>
    <xf numFmtId="0" fontId="26" fillId="25" borderId="18" xfId="88" applyNumberFormat="1" applyFont="1" applyFill="1" applyBorder="1" applyAlignment="1" applyProtection="1">
      <alignment vertical="center"/>
    </xf>
    <xf numFmtId="0" fontId="3" fillId="0" borderId="13" xfId="88" applyFont="1" applyFill="1" applyBorder="1" applyAlignment="1" applyProtection="1">
      <alignment vertical="top" wrapText="1"/>
    </xf>
    <xf numFmtId="4" fontId="3" fillId="0" borderId="13" xfId="88" applyNumberFormat="1" applyFont="1" applyFill="1" applyBorder="1" applyAlignment="1" applyProtection="1">
      <alignment horizontal="center"/>
    </xf>
    <xf numFmtId="0" fontId="3" fillId="0" borderId="55" xfId="88" applyFont="1" applyFill="1" applyBorder="1" applyAlignment="1" applyProtection="1">
      <alignment vertical="top" wrapText="1"/>
    </xf>
    <xf numFmtId="4" fontId="3" fillId="0" borderId="55" xfId="88" applyNumberFormat="1" applyFont="1" applyFill="1" applyBorder="1" applyAlignment="1" applyProtection="1">
      <alignment horizontal="center"/>
    </xf>
    <xf numFmtId="169" fontId="3" fillId="0" borderId="20" xfId="88" applyNumberFormat="1" applyFont="1" applyFill="1" applyBorder="1" applyAlignment="1" applyProtection="1">
      <alignment horizontal="center" vertical="top" wrapText="1"/>
    </xf>
    <xf numFmtId="0" fontId="3" fillId="0" borderId="21" xfId="88" applyNumberFormat="1" applyFont="1" applyFill="1" applyBorder="1" applyAlignment="1" applyProtection="1">
      <alignment horizontal="justify" vertical="top" wrapText="1"/>
    </xf>
    <xf numFmtId="0" fontId="3" fillId="0" borderId="21" xfId="88" applyFont="1" applyFill="1" applyBorder="1" applyAlignment="1" applyProtection="1">
      <alignment horizontal="center" shrinkToFit="1"/>
    </xf>
    <xf numFmtId="4" fontId="3" fillId="0" borderId="21" xfId="53" applyNumberFormat="1" applyFont="1" applyFill="1" applyBorder="1" applyAlignment="1" applyProtection="1">
      <alignment horizontal="center" shrinkToFit="1"/>
    </xf>
    <xf numFmtId="4" fontId="2" fillId="0" borderId="20" xfId="88" applyNumberFormat="1" applyFont="1" applyFill="1" applyBorder="1" applyAlignment="1" applyProtection="1">
      <alignment horizontal="center" vertical="top" shrinkToFit="1"/>
    </xf>
    <xf numFmtId="4" fontId="2" fillId="0" borderId="21" xfId="88" applyNumberFormat="1" applyFont="1" applyFill="1" applyBorder="1" applyAlignment="1" applyProtection="1">
      <alignment horizontal="right" vertical="top" wrapText="1"/>
    </xf>
    <xf numFmtId="3" fontId="2" fillId="0" borderId="21" xfId="88" applyNumberFormat="1" applyFont="1" applyFill="1" applyBorder="1" applyAlignment="1" applyProtection="1">
      <alignment horizontal="center" vertical="center" shrinkToFit="1"/>
    </xf>
    <xf numFmtId="49" fontId="2" fillId="0" borderId="20" xfId="88" applyNumberFormat="1" applyFont="1" applyFill="1" applyBorder="1" applyAlignment="1" applyProtection="1">
      <alignment horizontal="center" vertical="top" wrapText="1"/>
    </xf>
    <xf numFmtId="0" fontId="2" fillId="0" borderId="21" xfId="88" applyNumberFormat="1" applyFont="1" applyFill="1" applyBorder="1" applyAlignment="1" applyProtection="1">
      <alignment horizontal="justify" vertical="top" wrapText="1"/>
    </xf>
    <xf numFmtId="0" fontId="2" fillId="0" borderId="21" xfId="88" applyFont="1" applyFill="1" applyBorder="1" applyAlignment="1" applyProtection="1">
      <alignment horizontal="center" vertical="top" shrinkToFit="1"/>
    </xf>
    <xf numFmtId="4" fontId="3" fillId="0" borderId="21" xfId="53" applyNumberFormat="1" applyFont="1" applyFill="1" applyBorder="1" applyAlignment="1" applyProtection="1">
      <alignment horizontal="center" vertical="top" shrinkToFit="1"/>
    </xf>
    <xf numFmtId="49" fontId="2" fillId="0" borderId="56" xfId="107" applyNumberFormat="1" applyFont="1" applyFill="1" applyBorder="1" applyAlignment="1" applyProtection="1">
      <alignment horizontal="center" vertical="center" wrapText="1"/>
    </xf>
    <xf numFmtId="0" fontId="2" fillId="0" borderId="57" xfId="107" applyNumberFormat="1" applyFont="1" applyFill="1" applyBorder="1" applyAlignment="1" applyProtection="1">
      <alignment horizontal="center" vertical="center" wrapText="1"/>
    </xf>
    <xf numFmtId="4" fontId="2" fillId="0" borderId="57" xfId="107" applyNumberFormat="1" applyFont="1" applyFill="1" applyBorder="1" applyAlignment="1" applyProtection="1">
      <alignment horizontal="center" vertical="center" wrapText="1"/>
    </xf>
    <xf numFmtId="4" fontId="3" fillId="0" borderId="33" xfId="88" applyNumberFormat="1" applyFont="1" applyFill="1" applyBorder="1" applyAlignment="1" applyProtection="1">
      <alignment horizontal="center" vertical="center" shrinkToFit="1"/>
    </xf>
    <xf numFmtId="3" fontId="28" fillId="25" borderId="18" xfId="88" applyNumberFormat="1" applyFont="1" applyFill="1" applyBorder="1" applyAlignment="1" applyProtection="1">
      <alignment horizontal="center" vertical="center" shrinkToFit="1"/>
    </xf>
    <xf numFmtId="4" fontId="3" fillId="0" borderId="0" xfId="88" applyNumberFormat="1" applyFont="1" applyFill="1" applyBorder="1" applyAlignment="1" applyProtection="1">
      <alignment horizontal="center" vertical="center" shrinkToFit="1"/>
    </xf>
    <xf numFmtId="3" fontId="2" fillId="27" borderId="18" xfId="88" applyNumberFormat="1" applyFont="1" applyFill="1" applyBorder="1" applyAlignment="1" applyProtection="1">
      <alignment horizontal="center" vertical="center" shrinkToFit="1"/>
    </xf>
    <xf numFmtId="0" fontId="2" fillId="0" borderId="18" xfId="88" applyFont="1" applyFill="1" applyBorder="1" applyAlignment="1" applyProtection="1">
      <alignment horizontal="center" vertical="center" shrinkToFit="1"/>
    </xf>
    <xf numFmtId="4" fontId="2" fillId="0" borderId="21" xfId="88" applyNumberFormat="1" applyFont="1" applyFill="1" applyBorder="1" applyAlignment="1" applyProtection="1">
      <alignment horizontal="right" vertical="center"/>
    </xf>
    <xf numFmtId="49" fontId="2" fillId="27" borderId="17" xfId="88" applyNumberFormat="1" applyFont="1" applyFill="1" applyBorder="1" applyAlignment="1" applyProtection="1">
      <alignment horizontal="left" vertical="center"/>
    </xf>
    <xf numFmtId="4" fontId="34" fillId="0" borderId="29" xfId="88" applyNumberFormat="1" applyFont="1" applyFill="1" applyBorder="1" applyAlignment="1" applyProtection="1">
      <alignment horizontal="right" vertical="center" wrapText="1"/>
    </xf>
    <xf numFmtId="49" fontId="51" fillId="25" borderId="17" xfId="88" applyNumberFormat="1" applyFont="1" applyFill="1" applyBorder="1" applyAlignment="1" applyProtection="1">
      <alignment horizontal="center" vertical="top"/>
    </xf>
    <xf numFmtId="0" fontId="51" fillId="25" borderId="18" xfId="88" applyNumberFormat="1" applyFont="1" applyFill="1" applyBorder="1" applyAlignment="1" applyProtection="1">
      <alignment horizontal="justify" vertical="center"/>
    </xf>
    <xf numFmtId="4" fontId="51" fillId="25" borderId="18" xfId="88" applyNumberFormat="1" applyFont="1" applyFill="1" applyBorder="1" applyAlignment="1" applyProtection="1">
      <alignment horizontal="center" vertical="top" shrinkToFit="1"/>
    </xf>
    <xf numFmtId="3" fontId="51" fillId="25" borderId="18" xfId="88" applyNumberFormat="1" applyFont="1" applyFill="1" applyBorder="1" applyAlignment="1" applyProtection="1">
      <alignment horizontal="right" vertical="top" shrinkToFit="1"/>
    </xf>
    <xf numFmtId="0" fontId="52" fillId="0" borderId="0" xfId="88" applyFont="1" applyFill="1" applyProtection="1">
      <protection locked="0"/>
    </xf>
    <xf numFmtId="49" fontId="53" fillId="0" borderId="34" xfId="88" applyNumberFormat="1" applyFont="1" applyFill="1" applyBorder="1" applyAlignment="1" applyProtection="1">
      <alignment horizontal="center" vertical="top"/>
    </xf>
    <xf numFmtId="0" fontId="53" fillId="0" borderId="34" xfId="88" applyNumberFormat="1" applyFont="1" applyFill="1" applyBorder="1" applyAlignment="1" applyProtection="1">
      <alignment horizontal="justify" vertical="center"/>
    </xf>
    <xf numFmtId="4" fontId="53" fillId="0" borderId="34" xfId="88" applyNumberFormat="1" applyFont="1" applyFill="1" applyBorder="1" applyAlignment="1" applyProtection="1">
      <alignment horizontal="center" vertical="top" shrinkToFit="1"/>
    </xf>
    <xf numFmtId="3" fontId="53" fillId="0" borderId="34" xfId="88" applyNumberFormat="1" applyFont="1" applyFill="1" applyBorder="1" applyAlignment="1" applyProtection="1">
      <alignment horizontal="right" vertical="top" shrinkToFit="1"/>
    </xf>
    <xf numFmtId="0" fontId="52" fillId="0" borderId="0" xfId="88" applyFont="1" applyFill="1" applyBorder="1" applyProtection="1">
      <protection locked="0"/>
    </xf>
    <xf numFmtId="49" fontId="34" fillId="0" borderId="37" xfId="88" applyNumberFormat="1" applyFont="1" applyFill="1" applyBorder="1" applyAlignment="1" applyProtection="1">
      <alignment horizontal="center" wrapText="1"/>
    </xf>
    <xf numFmtId="0" fontId="25" fillId="0" borderId="37" xfId="88" applyFont="1" applyFill="1" applyBorder="1" applyAlignment="1" applyProtection="1">
      <alignment horizontal="center" shrinkToFit="1"/>
    </xf>
    <xf numFmtId="3" fontId="25" fillId="0" borderId="37" xfId="53" applyNumberFormat="1" applyFont="1" applyFill="1" applyBorder="1" applyAlignment="1" applyProtection="1">
      <alignment horizontal="right" shrinkToFit="1"/>
    </xf>
    <xf numFmtId="0" fontId="25" fillId="0" borderId="0" xfId="88" applyFont="1" applyFill="1" applyAlignment="1" applyProtection="1">
      <protection locked="0"/>
    </xf>
    <xf numFmtId="49" fontId="34" fillId="0" borderId="18" xfId="88" applyNumberFormat="1" applyFont="1" applyFill="1" applyBorder="1" applyAlignment="1" applyProtection="1">
      <alignment horizontal="center" wrapText="1"/>
    </xf>
    <xf numFmtId="0" fontId="25" fillId="0" borderId="18" xfId="88" applyFont="1" applyFill="1" applyBorder="1" applyAlignment="1" applyProtection="1">
      <alignment horizontal="center" shrinkToFit="1"/>
    </xf>
    <xf numFmtId="3" fontId="25" fillId="0" borderId="18" xfId="53" applyNumberFormat="1" applyFont="1" applyFill="1" applyBorder="1" applyAlignment="1" applyProtection="1">
      <alignment horizontal="right" shrinkToFit="1"/>
    </xf>
    <xf numFmtId="49" fontId="34" fillId="0" borderId="18" xfId="88" applyNumberFormat="1" applyFont="1" applyFill="1" applyBorder="1" applyAlignment="1" applyProtection="1">
      <alignment horizontal="left"/>
    </xf>
    <xf numFmtId="0" fontId="34" fillId="0" borderId="18" xfId="88" applyNumberFormat="1" applyFont="1" applyFill="1" applyBorder="1" applyAlignment="1" applyProtection="1">
      <alignment horizontal="justify"/>
    </xf>
    <xf numFmtId="0" fontId="25" fillId="0" borderId="18" xfId="88" applyNumberFormat="1" applyFont="1" applyFill="1" applyBorder="1" applyAlignment="1" applyProtection="1">
      <alignment horizontal="center" shrinkToFit="1"/>
    </xf>
    <xf numFmtId="0" fontId="25" fillId="0" borderId="18" xfId="53" applyNumberFormat="1" applyFont="1" applyFill="1" applyBorder="1" applyAlignment="1" applyProtection="1">
      <alignment horizontal="right" shrinkToFit="1"/>
    </xf>
    <xf numFmtId="0" fontId="34" fillId="0" borderId="18" xfId="88" applyNumberFormat="1" applyFont="1" applyFill="1" applyBorder="1" applyAlignment="1" applyProtection="1"/>
    <xf numFmtId="0" fontId="25" fillId="0" borderId="18" xfId="88" applyNumberFormat="1" applyFont="1" applyFill="1" applyBorder="1" applyAlignment="1" applyProtection="1">
      <alignment horizontal="center" wrapText="1" shrinkToFit="1"/>
    </xf>
    <xf numFmtId="0" fontId="25" fillId="0" borderId="18" xfId="53" applyNumberFormat="1" applyFont="1" applyFill="1" applyBorder="1" applyAlignment="1" applyProtection="1">
      <alignment horizontal="right" wrapText="1" shrinkToFit="1"/>
    </xf>
    <xf numFmtId="0" fontId="25" fillId="0" borderId="0" xfId="88" applyFont="1" applyFill="1" applyAlignment="1" applyProtection="1">
      <alignment wrapText="1"/>
      <protection locked="0"/>
    </xf>
    <xf numFmtId="49" fontId="34" fillId="0" borderId="18" xfId="88" applyNumberFormat="1" applyFont="1" applyFill="1" applyBorder="1" applyAlignment="1" applyProtection="1">
      <alignment horizontal="center" vertical="center" wrapText="1"/>
    </xf>
    <xf numFmtId="0" fontId="34" fillId="0" borderId="18" xfId="88" applyNumberFormat="1" applyFont="1" applyFill="1" applyBorder="1" applyAlignment="1" applyProtection="1">
      <alignment horizontal="justify" vertical="center" wrapText="1"/>
    </xf>
    <xf numFmtId="0" fontId="25" fillId="0" borderId="18" xfId="88" applyNumberFormat="1" applyFont="1" applyFill="1" applyBorder="1" applyAlignment="1" applyProtection="1">
      <alignment horizontal="center" vertical="top" wrapText="1" shrinkToFit="1"/>
    </xf>
    <xf numFmtId="0" fontId="25" fillId="0" borderId="18" xfId="53" applyNumberFormat="1" applyFont="1" applyFill="1" applyBorder="1" applyAlignment="1" applyProtection="1">
      <alignment horizontal="right" vertical="top" wrapText="1" shrinkToFit="1"/>
    </xf>
    <xf numFmtId="49" fontId="34" fillId="0" borderId="29" xfId="88" applyNumberFormat="1" applyFont="1" applyFill="1" applyBorder="1" applyAlignment="1" applyProtection="1">
      <alignment horizontal="center" vertical="top"/>
    </xf>
    <xf numFmtId="0" fontId="25" fillId="0" borderId="0" xfId="88" applyFont="1" applyFill="1" applyProtection="1">
      <protection locked="0"/>
    </xf>
    <xf numFmtId="0" fontId="3" fillId="0" borderId="0" xfId="88" applyFont="1" applyFill="1" applyAlignment="1" applyProtection="1">
      <alignment horizontal="center" vertical="top" shrinkToFit="1"/>
      <protection locked="0"/>
    </xf>
    <xf numFmtId="49" fontId="34" fillId="0" borderId="37" xfId="88" applyNumberFormat="1" applyFont="1" applyFill="1" applyBorder="1" applyAlignment="1" applyProtection="1">
      <alignment horizontal="left"/>
    </xf>
    <xf numFmtId="0" fontId="0" fillId="0" borderId="0" xfId="0" applyProtection="1">
      <protection locked="0"/>
    </xf>
    <xf numFmtId="0" fontId="35" fillId="0" borderId="0" xfId="0" applyFont="1" applyAlignment="1" applyProtection="1">
      <alignment vertical="center"/>
      <protection locked="0"/>
    </xf>
    <xf numFmtId="0" fontId="3" fillId="0" borderId="0" xfId="0" applyFont="1" applyAlignment="1" applyProtection="1">
      <alignment horizontal="justify" vertical="top" wrapText="1"/>
      <protection locked="0"/>
    </xf>
    <xf numFmtId="4" fontId="3" fillId="0" borderId="0" xfId="0" applyNumberFormat="1" applyFont="1" applyBorder="1" applyAlignment="1" applyProtection="1">
      <alignment horizontal="justify" vertical="center" wrapText="1"/>
      <protection locked="0"/>
    </xf>
    <xf numFmtId="0" fontId="2" fillId="0" borderId="0" xfId="101" applyFont="1" applyFill="1" applyBorder="1" applyAlignment="1" applyProtection="1">
      <alignment horizontal="justify" vertical="top" wrapText="1"/>
      <protection locked="0"/>
    </xf>
    <xf numFmtId="174" fontId="2" fillId="0" borderId="0" xfId="101" applyNumberFormat="1" applyFont="1" applyFill="1" applyBorder="1" applyAlignment="1" applyProtection="1">
      <alignment horizontal="justify" vertical="top" wrapText="1"/>
      <protection locked="0"/>
    </xf>
    <xf numFmtId="0" fontId="3" fillId="0" borderId="0" xfId="0" applyFont="1" applyAlignment="1" applyProtection="1">
      <alignment horizontal="justify"/>
      <protection locked="0"/>
    </xf>
    <xf numFmtId="0" fontId="3" fillId="0" borderId="0" xfId="0" applyFont="1" applyBorder="1" applyAlignment="1" applyProtection="1">
      <alignment horizontal="justify" vertical="top" wrapText="1"/>
      <protection locked="0"/>
    </xf>
    <xf numFmtId="0" fontId="0" fillId="0" borderId="0" xfId="0" applyProtection="1"/>
    <xf numFmtId="0" fontId="3" fillId="0" borderId="0" xfId="0" applyFont="1" applyAlignment="1" applyProtection="1">
      <alignment horizontal="justify" vertical="top" wrapText="1"/>
    </xf>
    <xf numFmtId="4" fontId="3" fillId="0" borderId="12" xfId="53" applyNumberFormat="1" applyFont="1" applyFill="1" applyBorder="1" applyAlignment="1" applyProtection="1">
      <alignment horizontal="right" vertical="top" shrinkToFit="1"/>
      <protection locked="0"/>
    </xf>
    <xf numFmtId="4" fontId="3" fillId="0" borderId="14" xfId="53" applyNumberFormat="1" applyFont="1" applyFill="1" applyBorder="1" applyAlignment="1" applyProtection="1">
      <alignment horizontal="right" vertical="top" shrinkToFit="1"/>
      <protection locked="0"/>
    </xf>
    <xf numFmtId="4" fontId="3" fillId="0" borderId="16" xfId="53" applyNumberFormat="1" applyFont="1" applyFill="1" applyBorder="1" applyAlignment="1" applyProtection="1">
      <alignment horizontal="right" vertical="top" shrinkToFit="1"/>
      <protection locked="0"/>
    </xf>
    <xf numFmtId="4" fontId="3" fillId="0" borderId="13" xfId="53" applyNumberFormat="1" applyFont="1" applyFill="1" applyBorder="1" applyAlignment="1" applyProtection="1">
      <alignment horizontal="right" vertical="top" shrinkToFit="1"/>
      <protection locked="0"/>
    </xf>
    <xf numFmtId="4" fontId="3" fillId="0" borderId="13" xfId="51" applyNumberFormat="1" applyFont="1" applyFill="1" applyBorder="1" applyAlignment="1" applyProtection="1">
      <alignment horizontal="right" vertical="top" shrinkToFit="1"/>
      <protection locked="0"/>
    </xf>
    <xf numFmtId="0" fontId="3" fillId="0" borderId="0" xfId="0" applyFont="1" applyAlignment="1" applyProtection="1">
      <alignment vertical="top"/>
      <protection locked="0"/>
    </xf>
    <xf numFmtId="4" fontId="3" fillId="0" borderId="14" xfId="51" applyNumberFormat="1" applyFont="1" applyFill="1" applyBorder="1" applyAlignment="1" applyProtection="1">
      <alignment horizontal="right" vertical="top" shrinkToFit="1"/>
      <protection locked="0"/>
    </xf>
    <xf numFmtId="4" fontId="3" fillId="0" borderId="12" xfId="51" applyNumberFormat="1" applyFont="1" applyFill="1" applyBorder="1" applyAlignment="1" applyProtection="1">
      <alignment horizontal="right" vertical="top" shrinkToFit="1"/>
      <protection locked="0"/>
    </xf>
    <xf numFmtId="4" fontId="3" fillId="0" borderId="12" xfId="0" applyNumberFormat="1" applyFont="1" applyFill="1" applyBorder="1" applyAlignment="1" applyProtection="1">
      <alignment horizontal="right" vertical="top" shrinkToFit="1"/>
      <protection locked="0"/>
    </xf>
    <xf numFmtId="0" fontId="41" fillId="0" borderId="0" xfId="0" applyFont="1" applyAlignment="1" applyProtection="1">
      <alignment vertical="top"/>
      <protection locked="0"/>
    </xf>
    <xf numFmtId="0" fontId="3" fillId="0" borderId="0" xfId="0" applyFont="1" applyProtection="1">
      <protection locked="0"/>
    </xf>
    <xf numFmtId="4" fontId="3" fillId="0" borderId="12" xfId="0" applyNumberFormat="1" applyFont="1" applyFill="1" applyBorder="1" applyAlignment="1" applyProtection="1">
      <alignment horizontal="right" shrinkToFit="1"/>
      <protection locked="0"/>
    </xf>
    <xf numFmtId="0" fontId="3" fillId="0" borderId="0" xfId="0" applyFont="1" applyFill="1" applyProtection="1">
      <protection locked="0"/>
    </xf>
    <xf numFmtId="49" fontId="3" fillId="0" borderId="12" xfId="88" applyNumberFormat="1" applyFont="1" applyFill="1" applyBorder="1" applyAlignment="1" applyProtection="1">
      <alignment horizontal="center" vertical="top" wrapText="1"/>
    </xf>
    <xf numFmtId="0" fontId="3" fillId="0" borderId="12" xfId="88" applyNumberFormat="1" applyFont="1" applyFill="1" applyBorder="1" applyAlignment="1" applyProtection="1">
      <alignment horizontal="justify" vertical="top" wrapText="1"/>
    </xf>
    <xf numFmtId="0" fontId="3" fillId="0" borderId="12" xfId="88" applyFont="1" applyFill="1" applyBorder="1" applyAlignment="1" applyProtection="1">
      <alignment horizontal="center" vertical="top" shrinkToFit="1"/>
    </xf>
    <xf numFmtId="4" fontId="3" fillId="0" borderId="12" xfId="53" applyNumberFormat="1" applyFont="1" applyFill="1" applyBorder="1" applyAlignment="1" applyProtection="1">
      <alignment horizontal="center" vertical="top" shrinkToFit="1"/>
    </xf>
    <xf numFmtId="49" fontId="3" fillId="0" borderId="14" xfId="88" applyNumberFormat="1" applyFont="1" applyFill="1" applyBorder="1" applyAlignment="1" applyProtection="1">
      <alignment horizontal="center" vertical="top" wrapText="1"/>
    </xf>
    <xf numFmtId="0" fontId="3" fillId="0" borderId="14" xfId="88" applyFont="1" applyFill="1" applyBorder="1" applyAlignment="1" applyProtection="1">
      <alignment horizontal="center" vertical="top" shrinkToFit="1"/>
    </xf>
    <xf numFmtId="4" fontId="3" fillId="0" borderId="14" xfId="53" applyNumberFormat="1" applyFont="1" applyFill="1" applyBorder="1" applyAlignment="1" applyProtection="1">
      <alignment horizontal="center" vertical="top" shrinkToFit="1"/>
    </xf>
    <xf numFmtId="49" fontId="3" fillId="0" borderId="16" xfId="88" applyNumberFormat="1" applyFont="1" applyFill="1" applyBorder="1" applyAlignment="1" applyProtection="1">
      <alignment horizontal="center" vertical="top" wrapText="1"/>
    </xf>
    <xf numFmtId="0" fontId="3" fillId="0" borderId="16" xfId="88" applyFont="1" applyFill="1" applyBorder="1" applyAlignment="1" applyProtection="1">
      <alignment horizontal="center" vertical="top" shrinkToFit="1"/>
    </xf>
    <xf numFmtId="4" fontId="3" fillId="0" borderId="16" xfId="53" applyNumberFormat="1" applyFont="1" applyFill="1" applyBorder="1" applyAlignment="1" applyProtection="1">
      <alignment horizontal="center" vertical="top" shrinkToFit="1"/>
    </xf>
    <xf numFmtId="49" fontId="3" fillId="0" borderId="13" xfId="88" applyNumberFormat="1" applyFont="1" applyFill="1" applyBorder="1" applyAlignment="1" applyProtection="1">
      <alignment horizontal="center" vertical="top" wrapText="1"/>
    </xf>
    <xf numFmtId="0" fontId="3" fillId="0" borderId="13" xfId="88" applyFont="1" applyFill="1" applyBorder="1" applyAlignment="1" applyProtection="1">
      <alignment horizontal="center" vertical="top" shrinkToFit="1"/>
    </xf>
    <xf numFmtId="4" fontId="3" fillId="0" borderId="13" xfId="53" applyNumberFormat="1" applyFont="1" applyFill="1" applyBorder="1" applyAlignment="1" applyProtection="1">
      <alignment horizontal="center" vertical="top" shrinkToFit="1"/>
    </xf>
    <xf numFmtId="4" fontId="3" fillId="0" borderId="13" xfId="51" applyNumberFormat="1" applyFont="1" applyFill="1" applyBorder="1" applyAlignment="1" applyProtection="1">
      <alignment horizontal="center" vertical="top" shrinkToFit="1"/>
    </xf>
    <xf numFmtId="169" fontId="3" fillId="0" borderId="13" xfId="0" applyNumberFormat="1" applyFont="1" applyFill="1" applyBorder="1" applyAlignment="1" applyProtection="1">
      <alignment horizontal="center" vertical="top" wrapText="1"/>
    </xf>
    <xf numFmtId="0" fontId="3" fillId="0" borderId="13" xfId="0" applyNumberFormat="1" applyFont="1" applyFill="1" applyBorder="1" applyAlignment="1" applyProtection="1">
      <alignment horizontal="justify" vertical="top" wrapText="1"/>
    </xf>
    <xf numFmtId="0" fontId="3" fillId="0" borderId="13" xfId="0" applyFont="1" applyFill="1" applyBorder="1" applyAlignment="1" applyProtection="1">
      <alignment horizontal="center" vertical="top" shrinkToFit="1"/>
    </xf>
    <xf numFmtId="169" fontId="3" fillId="0" borderId="14" xfId="0" applyNumberFormat="1" applyFont="1" applyFill="1" applyBorder="1" applyAlignment="1" applyProtection="1">
      <alignment horizontal="center" vertical="top" wrapText="1"/>
    </xf>
    <xf numFmtId="0" fontId="3" fillId="0" borderId="14" xfId="0" applyNumberFormat="1" applyFont="1" applyFill="1" applyBorder="1" applyAlignment="1" applyProtection="1">
      <alignment horizontal="justify" vertical="top" wrapText="1"/>
    </xf>
    <xf numFmtId="0" fontId="3" fillId="0" borderId="14" xfId="0" applyFont="1" applyFill="1" applyBorder="1" applyAlignment="1" applyProtection="1">
      <alignment horizontal="center" vertical="top" shrinkToFit="1"/>
    </xf>
    <xf numFmtId="4" fontId="3" fillId="0" borderId="14" xfId="51" applyNumberFormat="1" applyFont="1" applyFill="1" applyBorder="1" applyAlignment="1" applyProtection="1">
      <alignment horizontal="center" vertical="top" shrinkToFit="1"/>
    </xf>
    <xf numFmtId="169" fontId="3" fillId="0" borderId="12" xfId="0" applyNumberFormat="1" applyFont="1" applyFill="1" applyBorder="1" applyAlignment="1" applyProtection="1">
      <alignment horizontal="center" vertical="top" wrapText="1"/>
    </xf>
    <xf numFmtId="0" fontId="3" fillId="0" borderId="12" xfId="0" applyNumberFormat="1" applyFont="1" applyFill="1" applyBorder="1" applyAlignment="1" applyProtection="1">
      <alignment horizontal="justify" vertical="top" wrapText="1"/>
    </xf>
    <xf numFmtId="0" fontId="3" fillId="0" borderId="12" xfId="0" applyFont="1" applyFill="1" applyBorder="1" applyAlignment="1" applyProtection="1">
      <alignment horizontal="center" vertical="top" shrinkToFit="1"/>
    </xf>
    <xf numFmtId="4" fontId="3" fillId="0" borderId="12" xfId="51" applyNumberFormat="1" applyFont="1" applyFill="1" applyBorder="1" applyAlignment="1" applyProtection="1">
      <alignment horizontal="center" vertical="top" shrinkToFit="1"/>
    </xf>
    <xf numFmtId="169" fontId="3" fillId="0" borderId="16" xfId="0" applyNumberFormat="1" applyFont="1" applyFill="1" applyBorder="1" applyAlignment="1" applyProtection="1">
      <alignment horizontal="center" vertical="top" wrapText="1"/>
    </xf>
    <xf numFmtId="0" fontId="3" fillId="0" borderId="16" xfId="0" applyNumberFormat="1" applyFont="1" applyFill="1" applyBorder="1" applyAlignment="1" applyProtection="1">
      <alignment horizontal="justify" vertical="top" wrapText="1"/>
    </xf>
    <xf numFmtId="0" fontId="3" fillId="0" borderId="16" xfId="0" applyFont="1" applyFill="1" applyBorder="1" applyAlignment="1" applyProtection="1">
      <alignment horizontal="center" vertical="top" shrinkToFit="1"/>
    </xf>
    <xf numFmtId="4" fontId="3" fillId="0" borderId="16" xfId="51" applyNumberFormat="1" applyFont="1" applyFill="1" applyBorder="1" applyAlignment="1" applyProtection="1">
      <alignment horizontal="center" vertical="top" shrinkToFit="1"/>
    </xf>
    <xf numFmtId="49" fontId="3" fillId="0" borderId="12" xfId="0" applyNumberFormat="1" applyFont="1" applyBorder="1" applyAlignment="1" applyProtection="1">
      <alignment horizontal="justify" vertical="top" wrapText="1"/>
    </xf>
    <xf numFmtId="4" fontId="3" fillId="0" borderId="12" xfId="51" applyNumberFormat="1" applyFont="1" applyBorder="1" applyAlignment="1" applyProtection="1">
      <alignment horizontal="center" vertical="top" shrinkToFit="1"/>
    </xf>
    <xf numFmtId="169" fontId="3" fillId="0" borderId="14" xfId="0" applyNumberFormat="1" applyFont="1" applyBorder="1" applyAlignment="1" applyProtection="1">
      <alignment horizontal="center" vertical="top" wrapText="1"/>
    </xf>
    <xf numFmtId="0" fontId="3" fillId="0" borderId="14" xfId="0" applyFont="1" applyBorder="1" applyAlignment="1" applyProtection="1">
      <alignment horizontal="center" vertical="top" shrinkToFit="1"/>
    </xf>
    <xf numFmtId="4" fontId="3" fillId="0" borderId="14" xfId="51" applyNumberFormat="1" applyFont="1" applyBorder="1" applyAlignment="1" applyProtection="1">
      <alignment horizontal="center" vertical="top" shrinkToFit="1"/>
    </xf>
    <xf numFmtId="169" fontId="3" fillId="0" borderId="16" xfId="0" applyNumberFormat="1" applyFont="1" applyBorder="1" applyAlignment="1" applyProtection="1">
      <alignment horizontal="center" vertical="top" wrapText="1"/>
    </xf>
    <xf numFmtId="49" fontId="3" fillId="0" borderId="16" xfId="0" applyNumberFormat="1" applyFont="1" applyBorder="1" applyAlignment="1" applyProtection="1">
      <alignment horizontal="justify" vertical="top" wrapText="1"/>
    </xf>
    <xf numFmtId="0" fontId="3" fillId="0" borderId="16" xfId="0" applyFont="1" applyBorder="1" applyAlignment="1" applyProtection="1">
      <alignment horizontal="center" vertical="top" shrinkToFit="1"/>
    </xf>
    <xf numFmtId="4" fontId="3" fillId="0" borderId="16" xfId="51" applyNumberFormat="1" applyFont="1" applyBorder="1" applyAlignment="1" applyProtection="1">
      <alignment horizontal="center" vertical="top" shrinkToFit="1"/>
    </xf>
    <xf numFmtId="169" fontId="3" fillId="0" borderId="13" xfId="0" applyNumberFormat="1" applyFont="1" applyBorder="1" applyAlignment="1" applyProtection="1">
      <alignment horizontal="center" vertical="top" wrapText="1"/>
    </xf>
    <xf numFmtId="49" fontId="3" fillId="0" borderId="13" xfId="0" applyNumberFormat="1" applyFont="1" applyBorder="1" applyAlignment="1" applyProtection="1">
      <alignment horizontal="justify" vertical="top" wrapText="1"/>
    </xf>
    <xf numFmtId="0" fontId="3" fillId="0" borderId="13" xfId="0" applyFont="1" applyBorder="1" applyAlignment="1" applyProtection="1">
      <alignment horizontal="center" vertical="top" shrinkToFit="1"/>
    </xf>
    <xf numFmtId="4" fontId="3" fillId="0" borderId="13" xfId="51" applyNumberFormat="1" applyFont="1" applyBorder="1" applyAlignment="1" applyProtection="1">
      <alignment horizontal="center" vertical="top" shrinkToFit="1"/>
    </xf>
    <xf numFmtId="169" fontId="41" fillId="0" borderId="14" xfId="0" applyNumberFormat="1" applyFont="1" applyBorder="1" applyAlignment="1" applyProtection="1">
      <alignment horizontal="center" vertical="top" wrapText="1"/>
    </xf>
    <xf numFmtId="0" fontId="3" fillId="26" borderId="14" xfId="0" applyNumberFormat="1" applyFont="1" applyFill="1" applyBorder="1" applyAlignment="1" applyProtection="1">
      <alignment horizontal="justify" vertical="top" wrapText="1"/>
    </xf>
    <xf numFmtId="0" fontId="41" fillId="0" borderId="14" xfId="0" applyFont="1" applyBorder="1" applyAlignment="1" applyProtection="1">
      <alignment horizontal="center" vertical="top" shrinkToFit="1"/>
    </xf>
    <xf numFmtId="4" fontId="41" fillId="0" borderId="14" xfId="51" applyNumberFormat="1" applyFont="1" applyBorder="1" applyAlignment="1" applyProtection="1">
      <alignment horizontal="center" vertical="top" shrinkToFit="1"/>
    </xf>
    <xf numFmtId="0" fontId="3" fillId="0" borderId="12" xfId="0" applyFont="1" applyFill="1" applyBorder="1" applyAlignment="1" applyProtection="1">
      <alignment horizontal="justify" vertical="top" wrapText="1"/>
    </xf>
    <xf numFmtId="0" fontId="3" fillId="0" borderId="12" xfId="0" applyFont="1" applyFill="1" applyBorder="1" applyAlignment="1" applyProtection="1">
      <alignment horizontal="left" vertical="top" wrapText="1"/>
    </xf>
    <xf numFmtId="0" fontId="3" fillId="0" borderId="0" xfId="0" applyFont="1" applyFill="1" applyBorder="1" applyAlignment="1" applyProtection="1">
      <alignment horizontal="left" vertical="top" wrapText="1"/>
    </xf>
    <xf numFmtId="0" fontId="3" fillId="0" borderId="16" xfId="0" applyFont="1" applyFill="1" applyBorder="1" applyAlignment="1" applyProtection="1">
      <alignment horizontal="justify" vertical="top" wrapText="1"/>
    </xf>
    <xf numFmtId="0" fontId="3" fillId="0" borderId="12" xfId="88" applyFont="1" applyBorder="1" applyAlignment="1" applyProtection="1">
      <alignment vertical="top"/>
    </xf>
    <xf numFmtId="4" fontId="3" fillId="0" borderId="12" xfId="88" applyNumberFormat="1" applyFont="1" applyBorder="1" applyAlignment="1" applyProtection="1">
      <alignment horizontal="center" vertical="top"/>
    </xf>
    <xf numFmtId="49" fontId="3" fillId="0" borderId="14" xfId="88" applyNumberFormat="1" applyFont="1" applyBorder="1" applyAlignment="1" applyProtection="1">
      <alignment horizontal="justify" vertical="top" wrapText="1"/>
    </xf>
    <xf numFmtId="4" fontId="3" fillId="0" borderId="13" xfId="88" applyNumberFormat="1" applyFont="1" applyBorder="1" applyAlignment="1" applyProtection="1">
      <alignment horizontal="center"/>
    </xf>
    <xf numFmtId="4" fontId="3" fillId="0" borderId="13" xfId="0" applyNumberFormat="1" applyFont="1" applyFill="1" applyBorder="1" applyAlignment="1" applyProtection="1">
      <alignment horizontal="center" vertical="top" shrinkToFit="1"/>
    </xf>
    <xf numFmtId="4" fontId="3" fillId="0" borderId="14" xfId="88" applyNumberFormat="1" applyFont="1" applyFill="1" applyBorder="1" applyAlignment="1" applyProtection="1">
      <alignment horizontal="center" vertical="top" shrinkToFit="1"/>
    </xf>
    <xf numFmtId="0" fontId="2" fillId="0" borderId="14" xfId="0" applyFont="1" applyFill="1" applyBorder="1" applyAlignment="1" applyProtection="1">
      <alignment horizontal="center" vertical="top" shrinkToFit="1"/>
    </xf>
    <xf numFmtId="0" fontId="3" fillId="0" borderId="14" xfId="102" applyFont="1" applyBorder="1" applyAlignment="1" applyProtection="1">
      <alignment horizontal="justify" vertical="top" wrapText="1"/>
    </xf>
    <xf numFmtId="0" fontId="2" fillId="0" borderId="16" xfId="0" applyFont="1" applyFill="1" applyBorder="1" applyAlignment="1" applyProtection="1">
      <alignment horizontal="center" vertical="top" shrinkToFit="1"/>
    </xf>
    <xf numFmtId="169" fontId="2" fillId="0" borderId="14" xfId="0" applyNumberFormat="1" applyFont="1" applyFill="1" applyBorder="1" applyAlignment="1" applyProtection="1">
      <alignment horizontal="center" vertical="top" wrapText="1"/>
    </xf>
    <xf numFmtId="0" fontId="2" fillId="0" borderId="14" xfId="0" applyNumberFormat="1" applyFont="1" applyFill="1" applyBorder="1" applyAlignment="1" applyProtection="1">
      <alignment horizontal="justify" vertical="top" wrapText="1"/>
    </xf>
    <xf numFmtId="169" fontId="3" fillId="0" borderId="12" xfId="88" applyNumberFormat="1" applyFont="1" applyFill="1" applyBorder="1" applyAlignment="1" applyProtection="1">
      <alignment horizontal="center" vertical="top" wrapText="1"/>
    </xf>
    <xf numFmtId="169" fontId="2" fillId="0" borderId="14" xfId="88" applyNumberFormat="1" applyFont="1" applyFill="1" applyBorder="1" applyAlignment="1" applyProtection="1">
      <alignment horizontal="center" vertical="top" wrapText="1"/>
    </xf>
    <xf numFmtId="0" fontId="2" fillId="0" borderId="14" xfId="88" applyFont="1" applyFill="1" applyBorder="1" applyAlignment="1" applyProtection="1">
      <alignment horizontal="center" vertical="top" shrinkToFit="1"/>
    </xf>
    <xf numFmtId="169" fontId="2" fillId="0" borderId="16" xfId="88" applyNumberFormat="1" applyFont="1" applyFill="1" applyBorder="1" applyAlignment="1" applyProtection="1">
      <alignment horizontal="center" vertical="top" wrapText="1"/>
    </xf>
    <xf numFmtId="169" fontId="2" fillId="0" borderId="13" xfId="88" applyNumberFormat="1" applyFont="1" applyFill="1" applyBorder="1" applyAlignment="1" applyProtection="1">
      <alignment horizontal="center" vertical="top" wrapText="1"/>
    </xf>
    <xf numFmtId="0" fontId="2" fillId="0" borderId="13" xfId="88" applyNumberFormat="1" applyFont="1" applyFill="1" applyBorder="1" applyAlignment="1" applyProtection="1">
      <alignment horizontal="justify" vertical="top" wrapText="1"/>
    </xf>
    <xf numFmtId="0" fontId="2" fillId="0" borderId="13" xfId="88" applyFont="1" applyFill="1" applyBorder="1" applyAlignment="1" applyProtection="1">
      <alignment horizontal="center" vertical="top" shrinkToFit="1"/>
    </xf>
    <xf numFmtId="4" fontId="3" fillId="0" borderId="12" xfId="0" applyNumberFormat="1" applyFont="1" applyFill="1" applyBorder="1" applyAlignment="1" applyProtection="1">
      <alignment horizontal="center" shrinkToFit="1"/>
    </xf>
    <xf numFmtId="4" fontId="2" fillId="0" borderId="14" xfId="0" applyNumberFormat="1" applyFont="1" applyFill="1" applyBorder="1" applyAlignment="1" applyProtection="1">
      <alignment horizontal="center" shrinkToFit="1"/>
    </xf>
    <xf numFmtId="0" fontId="3" fillId="0" borderId="16" xfId="0" applyFont="1" applyFill="1" applyBorder="1" applyAlignment="1" applyProtection="1">
      <alignment horizontal="center" shrinkToFit="1"/>
    </xf>
    <xf numFmtId="4" fontId="3" fillId="0" borderId="16" xfId="0" applyNumberFormat="1" applyFont="1" applyFill="1" applyBorder="1" applyAlignment="1" applyProtection="1">
      <alignment horizontal="center" shrinkToFit="1"/>
    </xf>
    <xf numFmtId="4" fontId="3" fillId="0" borderId="13" xfId="0" applyNumberFormat="1" applyFont="1" applyFill="1" applyBorder="1" applyAlignment="1" applyProtection="1">
      <alignment horizontal="center" shrinkToFit="1"/>
    </xf>
    <xf numFmtId="4" fontId="3" fillId="0" borderId="12" xfId="0" applyNumberFormat="1" applyFont="1" applyFill="1" applyBorder="1" applyAlignment="1" applyProtection="1">
      <alignment horizontal="center" vertical="top" shrinkToFit="1"/>
    </xf>
    <xf numFmtId="0" fontId="3" fillId="0" borderId="0" xfId="139" applyFont="1" applyFill="1" applyBorder="1" applyProtection="1">
      <protection locked="0"/>
    </xf>
    <xf numFmtId="0" fontId="48" fillId="0" borderId="0" xfId="139" applyFont="1" applyFill="1" applyBorder="1" applyProtection="1">
      <protection locked="0"/>
    </xf>
    <xf numFmtId="0" fontId="48" fillId="0" borderId="0" xfId="88" applyFont="1" applyProtection="1">
      <protection locked="0"/>
    </xf>
    <xf numFmtId="0" fontId="47" fillId="0" borderId="0" xfId="88" applyFont="1" applyProtection="1">
      <protection locked="0"/>
    </xf>
    <xf numFmtId="0" fontId="3" fillId="0" borderId="0" xfId="0" applyFont="1" applyFill="1" applyAlignment="1" applyProtection="1">
      <alignment vertical="top"/>
      <protection locked="0"/>
    </xf>
    <xf numFmtId="0" fontId="3" fillId="0" borderId="0" xfId="88" applyFont="1" applyAlignment="1" applyProtection="1">
      <alignment wrapText="1"/>
      <protection locked="0"/>
    </xf>
    <xf numFmtId="4" fontId="3" fillId="26" borderId="12" xfId="53" applyNumberFormat="1" applyFont="1" applyFill="1" applyBorder="1" applyAlignment="1" applyProtection="1">
      <alignment horizontal="right" vertical="top" shrinkToFit="1"/>
      <protection locked="0"/>
    </xf>
    <xf numFmtId="49" fontId="3" fillId="0" borderId="12" xfId="139" applyNumberFormat="1" applyFont="1" applyFill="1" applyBorder="1" applyAlignment="1" applyProtection="1">
      <alignment horizontal="center" vertical="top" wrapText="1"/>
    </xf>
    <xf numFmtId="0" fontId="3" fillId="0" borderId="12" xfId="103" applyFont="1" applyBorder="1" applyAlignment="1" applyProtection="1">
      <alignment horizontal="justify" vertical="top" wrapText="1"/>
    </xf>
    <xf numFmtId="4" fontId="3" fillId="0" borderId="12" xfId="139" applyNumberFormat="1" applyFont="1" applyFill="1" applyBorder="1" applyAlignment="1" applyProtection="1">
      <alignment horizontal="center" vertical="top" shrinkToFit="1"/>
    </xf>
    <xf numFmtId="49" fontId="3" fillId="0" borderId="14" xfId="139" applyNumberFormat="1" applyFont="1" applyFill="1" applyBorder="1" applyAlignment="1" applyProtection="1">
      <alignment horizontal="center" vertical="top" wrapText="1"/>
    </xf>
    <xf numFmtId="0" fontId="3" fillId="0" borderId="14" xfId="139" applyFont="1" applyFill="1" applyBorder="1" applyAlignment="1" applyProtection="1">
      <alignment horizontal="center" shrinkToFit="1"/>
    </xf>
    <xf numFmtId="4" fontId="3" fillId="0" borderId="14" xfId="139" applyNumberFormat="1" applyFont="1" applyFill="1" applyBorder="1" applyAlignment="1" applyProtection="1">
      <alignment horizontal="center" vertical="top" shrinkToFit="1"/>
    </xf>
    <xf numFmtId="0" fontId="3" fillId="0" borderId="14" xfId="103" applyFont="1" applyBorder="1" applyAlignment="1" applyProtection="1">
      <alignment horizontal="justify" vertical="top" wrapText="1"/>
    </xf>
    <xf numFmtId="49" fontId="3" fillId="0" borderId="16" xfId="139" applyNumberFormat="1" applyFont="1" applyFill="1" applyBorder="1" applyAlignment="1" applyProtection="1">
      <alignment horizontal="center" vertical="top" wrapText="1"/>
    </xf>
    <xf numFmtId="0" fontId="3" fillId="0" borderId="16" xfId="103" applyFont="1" applyBorder="1" applyAlignment="1" applyProtection="1">
      <alignment horizontal="justify" vertical="top" wrapText="1"/>
    </xf>
    <xf numFmtId="0" fontId="3" fillId="0" borderId="16" xfId="139" applyFont="1" applyFill="1" applyBorder="1" applyAlignment="1" applyProtection="1">
      <alignment horizontal="center" shrinkToFit="1"/>
    </xf>
    <xf numFmtId="4" fontId="3" fillId="0" borderId="16" xfId="139" applyNumberFormat="1" applyFont="1" applyFill="1" applyBorder="1" applyAlignment="1" applyProtection="1">
      <alignment horizontal="center" vertical="top" shrinkToFit="1"/>
    </xf>
    <xf numFmtId="169" fontId="3" fillId="0" borderId="14" xfId="88" applyNumberFormat="1" applyFont="1" applyFill="1" applyBorder="1" applyAlignment="1" applyProtection="1">
      <alignment horizontal="center" vertical="top" wrapText="1"/>
    </xf>
    <xf numFmtId="169" fontId="3" fillId="0" borderId="16" xfId="88" applyNumberFormat="1" applyFont="1" applyFill="1" applyBorder="1" applyAlignment="1" applyProtection="1">
      <alignment horizontal="center" vertical="top" wrapText="1"/>
    </xf>
    <xf numFmtId="4" fontId="3" fillId="0" borderId="16" xfId="0" applyNumberFormat="1" applyFont="1" applyFill="1" applyBorder="1" applyAlignment="1" applyProtection="1">
      <alignment horizontal="center" vertical="top" shrinkToFit="1"/>
    </xf>
    <xf numFmtId="0" fontId="3" fillId="0" borderId="14" xfId="0" applyNumberFormat="1" applyFont="1" applyFill="1" applyBorder="1" applyAlignment="1" applyProtection="1">
      <alignment horizontal="left" vertical="top" wrapText="1"/>
    </xf>
    <xf numFmtId="0" fontId="3" fillId="0" borderId="13" xfId="0" applyFont="1" applyFill="1" applyBorder="1" applyAlignment="1" applyProtection="1">
      <alignment horizontal="center" shrinkToFit="1"/>
    </xf>
    <xf numFmtId="4" fontId="3" fillId="0" borderId="61" xfId="0" applyNumberFormat="1" applyFont="1" applyFill="1" applyBorder="1" applyAlignment="1" applyProtection="1">
      <alignment horizontal="center" vertical="top" shrinkToFit="1"/>
    </xf>
    <xf numFmtId="4" fontId="2" fillId="0" borderId="23" xfId="0" applyNumberFormat="1" applyFont="1" applyFill="1" applyBorder="1" applyAlignment="1" applyProtection="1">
      <alignment horizontal="center" shrinkToFit="1"/>
    </xf>
    <xf numFmtId="0" fontId="3" fillId="0" borderId="36" xfId="0" applyFont="1" applyFill="1" applyBorder="1" applyAlignment="1" applyProtection="1">
      <alignment horizontal="center" shrinkToFit="1"/>
    </xf>
    <xf numFmtId="0" fontId="3" fillId="0" borderId="14" xfId="0" applyFont="1" applyFill="1" applyBorder="1" applyAlignment="1" applyProtection="1">
      <alignment horizontal="center" shrinkToFit="1"/>
    </xf>
    <xf numFmtId="0" fontId="3" fillId="0" borderId="23" xfId="0" applyFont="1" applyFill="1" applyBorder="1" applyAlignment="1" applyProtection="1">
      <alignment horizontal="center" shrinkToFit="1"/>
    </xf>
    <xf numFmtId="3" fontId="3" fillId="0" borderId="16" xfId="0" applyNumberFormat="1" applyFont="1" applyFill="1" applyBorder="1" applyAlignment="1" applyProtection="1">
      <alignment horizontal="center" vertical="top" shrinkToFit="1"/>
    </xf>
    <xf numFmtId="0" fontId="3" fillId="0" borderId="12" xfId="0" applyNumberFormat="1" applyFont="1" applyFill="1" applyBorder="1" applyAlignment="1" applyProtection="1">
      <alignment vertical="top" wrapText="1"/>
    </xf>
    <xf numFmtId="0" fontId="3" fillId="0" borderId="14" xfId="137" applyNumberFormat="1" applyFont="1" applyFill="1" applyBorder="1" applyAlignment="1" applyProtection="1">
      <alignment horizontal="justify" vertical="top" wrapText="1"/>
    </xf>
    <xf numFmtId="0" fontId="3" fillId="0" borderId="16" xfId="137" applyNumberFormat="1" applyFont="1" applyFill="1" applyBorder="1" applyAlignment="1" applyProtection="1">
      <alignment horizontal="justify" vertical="top" wrapText="1"/>
    </xf>
    <xf numFmtId="4" fontId="3" fillId="0" borderId="55" xfId="53" applyNumberFormat="1" applyFont="1" applyFill="1" applyBorder="1" applyAlignment="1" applyProtection="1">
      <alignment horizontal="center" vertical="top" shrinkToFit="1"/>
    </xf>
    <xf numFmtId="49" fontId="2" fillId="0" borderId="14" xfId="88" applyNumberFormat="1" applyFont="1" applyFill="1" applyBorder="1" applyAlignment="1" applyProtection="1">
      <alignment horizontal="center" vertical="top" wrapText="1"/>
    </xf>
    <xf numFmtId="0" fontId="2" fillId="0" borderId="14" xfId="88" applyNumberFormat="1" applyFont="1" applyFill="1" applyBorder="1" applyAlignment="1" applyProtection="1">
      <alignment horizontal="justify" vertical="top" wrapText="1"/>
    </xf>
    <xf numFmtId="0" fontId="3" fillId="26" borderId="12" xfId="88" applyNumberFormat="1" applyFont="1" applyFill="1" applyBorder="1" applyAlignment="1" applyProtection="1">
      <alignment horizontal="justify" vertical="top" wrapText="1"/>
    </xf>
    <xf numFmtId="49" fontId="3" fillId="0" borderId="59" xfId="88" applyNumberFormat="1" applyFont="1" applyFill="1" applyBorder="1" applyAlignment="1" applyProtection="1">
      <alignment horizontal="center" vertical="top" wrapText="1"/>
    </xf>
    <xf numFmtId="49" fontId="3" fillId="0" borderId="60" xfId="88" applyNumberFormat="1" applyFont="1" applyFill="1" applyBorder="1" applyAlignment="1" applyProtection="1">
      <alignment horizontal="center" vertical="top" wrapText="1"/>
    </xf>
    <xf numFmtId="49" fontId="2" fillId="0" borderId="13" xfId="88" applyNumberFormat="1" applyFont="1" applyFill="1" applyBorder="1" applyAlignment="1" applyProtection="1">
      <alignment horizontal="center" vertical="top" wrapText="1"/>
    </xf>
    <xf numFmtId="0" fontId="3" fillId="0" borderId="61" xfId="88" applyFont="1" applyFill="1" applyBorder="1" applyAlignment="1" applyProtection="1">
      <alignment horizontal="center" vertical="top" shrinkToFit="1"/>
    </xf>
    <xf numFmtId="0" fontId="3" fillId="0" borderId="23" xfId="88" applyFont="1" applyFill="1" applyBorder="1" applyAlignment="1" applyProtection="1">
      <alignment horizontal="center" vertical="top" shrinkToFit="1"/>
    </xf>
    <xf numFmtId="0" fontId="3" fillId="0" borderId="36" xfId="88" applyFont="1" applyFill="1" applyBorder="1" applyAlignment="1" applyProtection="1">
      <alignment horizontal="center" vertical="top" shrinkToFit="1"/>
    </xf>
    <xf numFmtId="0" fontId="3" fillId="0" borderId="0" xfId="0" applyFont="1" applyBorder="1" applyAlignment="1" applyProtection="1">
      <alignment horizontal="left" vertical="top" wrapText="1"/>
    </xf>
    <xf numFmtId="4" fontId="3" fillId="0" borderId="12" xfId="57" applyNumberFormat="1" applyFont="1" applyFill="1" applyBorder="1" applyAlignment="1" applyProtection="1">
      <alignment horizontal="center" vertical="top" shrinkToFit="1"/>
    </xf>
    <xf numFmtId="4" fontId="3" fillId="0" borderId="14" xfId="57" applyNumberFormat="1" applyFont="1" applyFill="1" applyBorder="1" applyAlignment="1" applyProtection="1">
      <alignment horizontal="center" vertical="top" shrinkToFit="1"/>
    </xf>
    <xf numFmtId="4" fontId="3" fillId="0" borderId="16" xfId="57" applyNumberFormat="1" applyFont="1" applyFill="1" applyBorder="1" applyAlignment="1" applyProtection="1">
      <alignment horizontal="center" vertical="top" shrinkToFit="1"/>
    </xf>
    <xf numFmtId="0" fontId="3" fillId="0" borderId="0" xfId="0" applyNumberFormat="1" applyFont="1" applyFill="1" applyBorder="1" applyAlignment="1" applyProtection="1">
      <alignment vertical="top" wrapText="1"/>
    </xf>
    <xf numFmtId="0" fontId="3" fillId="0" borderId="0" xfId="88" applyNumberFormat="1" applyFont="1" applyFill="1" applyBorder="1" applyAlignment="1" applyProtection="1">
      <alignment vertical="top" wrapText="1"/>
    </xf>
    <xf numFmtId="0" fontId="3" fillId="0" borderId="14" xfId="88" applyFont="1" applyFill="1" applyBorder="1" applyAlignment="1" applyProtection="1">
      <alignment horizontal="center" vertical="top" wrapText="1" shrinkToFit="1"/>
    </xf>
    <xf numFmtId="4" fontId="3" fillId="0" borderId="14" xfId="53" applyNumberFormat="1" applyFont="1" applyFill="1" applyBorder="1" applyAlignment="1" applyProtection="1">
      <alignment horizontal="center" vertical="top" wrapText="1" shrinkToFit="1"/>
    </xf>
    <xf numFmtId="0" fontId="2" fillId="0" borderId="12" xfId="0" applyFont="1" applyFill="1" applyBorder="1" applyAlignment="1" applyProtection="1">
      <alignment horizontal="center" vertical="top" shrinkToFit="1"/>
    </xf>
    <xf numFmtId="4" fontId="3" fillId="26" borderId="12" xfId="53" applyNumberFormat="1" applyFont="1" applyFill="1" applyBorder="1" applyAlignment="1" applyProtection="1">
      <alignment horizontal="center" vertical="top" shrinkToFit="1"/>
    </xf>
    <xf numFmtId="0" fontId="3" fillId="0" borderId="12" xfId="139" applyFont="1" applyFill="1" applyBorder="1" applyAlignment="1" applyProtection="1">
      <alignment horizontal="center" shrinkToFit="1"/>
    </xf>
    <xf numFmtId="49" fontId="2" fillId="0" borderId="16" xfId="88" applyNumberFormat="1" applyFont="1" applyFill="1" applyBorder="1" applyAlignment="1" applyProtection="1">
      <alignment horizontal="center" vertical="top" wrapText="1"/>
    </xf>
    <xf numFmtId="0" fontId="2" fillId="0" borderId="16" xfId="88" applyNumberFormat="1" applyFont="1" applyFill="1" applyBorder="1" applyAlignment="1" applyProtection="1">
      <alignment horizontal="justify" vertical="top" wrapText="1"/>
    </xf>
    <xf numFmtId="11" fontId="3" fillId="0" borderId="12" xfId="88" applyNumberFormat="1" applyFont="1" applyFill="1" applyBorder="1" applyAlignment="1" applyProtection="1">
      <alignment horizontal="center" vertical="top" wrapText="1"/>
    </xf>
    <xf numFmtId="0" fontId="3" fillId="0" borderId="12" xfId="0" applyNumberFormat="1" applyFont="1" applyFill="1" applyBorder="1" applyAlignment="1" applyProtection="1">
      <alignment horizontal="justify" vertical="top" wrapText="1" shrinkToFit="1"/>
    </xf>
    <xf numFmtId="11" fontId="3" fillId="0" borderId="14" xfId="88" applyNumberFormat="1" applyFont="1" applyFill="1" applyBorder="1" applyAlignment="1" applyProtection="1">
      <alignment horizontal="center" vertical="top" wrapText="1"/>
    </xf>
    <xf numFmtId="0" fontId="3" fillId="0" borderId="14" xfId="0" applyNumberFormat="1" applyFont="1" applyFill="1" applyBorder="1" applyAlignment="1" applyProtection="1">
      <alignment horizontal="justify" vertical="top" wrapText="1" shrinkToFit="1"/>
    </xf>
    <xf numFmtId="11" fontId="3" fillId="0" borderId="16" xfId="88" applyNumberFormat="1" applyFont="1" applyFill="1" applyBorder="1" applyAlignment="1" applyProtection="1">
      <alignment horizontal="center" vertical="top" wrapText="1"/>
    </xf>
    <xf numFmtId="11" fontId="3" fillId="0" borderId="14" xfId="0" applyNumberFormat="1" applyFont="1" applyFill="1" applyBorder="1" applyAlignment="1" applyProtection="1">
      <alignment horizontal="center" vertical="top" wrapText="1"/>
    </xf>
    <xf numFmtId="11" fontId="3" fillId="0" borderId="13" xfId="0" applyNumberFormat="1" applyFont="1" applyFill="1" applyBorder="1" applyAlignment="1" applyProtection="1">
      <alignment horizontal="center" vertical="top" wrapText="1"/>
    </xf>
    <xf numFmtId="0" fontId="3" fillId="0" borderId="13" xfId="0" applyNumberFormat="1" applyFont="1" applyFill="1" applyBorder="1" applyAlignment="1" applyProtection="1">
      <alignment horizontal="justify" vertical="top" wrapText="1" shrinkToFit="1"/>
    </xf>
    <xf numFmtId="0" fontId="3" fillId="0" borderId="13" xfId="0" applyNumberFormat="1" applyFont="1" applyFill="1" applyBorder="1" applyAlignment="1" applyProtection="1">
      <alignment horizontal="center"/>
    </xf>
    <xf numFmtId="0" fontId="3" fillId="0" borderId="12" xfId="0" applyNumberFormat="1" applyFont="1" applyFill="1" applyBorder="1" applyAlignment="1" applyProtection="1">
      <alignment horizontal="center"/>
    </xf>
    <xf numFmtId="0" fontId="3" fillId="0" borderId="14" xfId="97" applyNumberFormat="1" applyFont="1" applyFill="1" applyBorder="1" applyAlignment="1" applyProtection="1">
      <alignment horizontal="justify" vertical="top" wrapText="1"/>
    </xf>
    <xf numFmtId="0" fontId="3" fillId="0" borderId="14" xfId="88" applyNumberFormat="1" applyFont="1" applyFill="1" applyBorder="1" applyAlignment="1" applyProtection="1">
      <alignment horizontal="left" vertical="top" wrapText="1"/>
    </xf>
    <xf numFmtId="0" fontId="3" fillId="0" borderId="16" xfId="88" applyNumberFormat="1" applyFont="1" applyFill="1" applyBorder="1" applyAlignment="1" applyProtection="1">
      <alignment horizontal="justify" vertical="top"/>
    </xf>
    <xf numFmtId="4" fontId="3" fillId="0" borderId="16" xfId="88" applyNumberFormat="1" applyFont="1" applyFill="1" applyBorder="1" applyAlignment="1" applyProtection="1">
      <alignment horizontal="center" vertical="top" shrinkToFit="1"/>
    </xf>
    <xf numFmtId="0" fontId="3" fillId="26" borderId="12" xfId="88" applyFont="1" applyFill="1" applyBorder="1" applyAlignment="1" applyProtection="1">
      <alignment horizontal="center" vertical="top" shrinkToFit="1"/>
    </xf>
    <xf numFmtId="4" fontId="3" fillId="0" borderId="0" xfId="0" applyNumberFormat="1" applyFont="1" applyAlignment="1" applyProtection="1">
      <alignment vertical="top"/>
      <protection locked="0"/>
    </xf>
    <xf numFmtId="4" fontId="3" fillId="26" borderId="0" xfId="0" applyNumberFormat="1" applyFont="1" applyFill="1" applyAlignment="1" applyProtection="1">
      <alignment vertical="top"/>
      <protection locked="0"/>
    </xf>
    <xf numFmtId="0" fontId="3" fillId="26" borderId="0" xfId="0" applyFont="1" applyFill="1" applyAlignment="1" applyProtection="1">
      <alignment vertical="top"/>
      <protection locked="0"/>
    </xf>
    <xf numFmtId="0" fontId="3" fillId="26" borderId="0" xfId="88" applyFont="1" applyFill="1" applyAlignment="1" applyProtection="1">
      <protection locked="0"/>
    </xf>
    <xf numFmtId="4" fontId="3" fillId="0" borderId="13" xfId="53" applyNumberFormat="1" applyFont="1" applyFill="1" applyBorder="1" applyAlignment="1" applyProtection="1">
      <alignment horizontal="right" shrinkToFit="1"/>
      <protection locked="0"/>
    </xf>
    <xf numFmtId="0" fontId="3" fillId="0" borderId="0" xfId="88" applyFont="1" applyFill="1" applyBorder="1" applyAlignment="1" applyProtection="1">
      <protection locked="0"/>
    </xf>
    <xf numFmtId="4" fontId="3" fillId="0" borderId="0" xfId="0" applyNumberFormat="1" applyFont="1" applyProtection="1">
      <protection locked="0"/>
    </xf>
    <xf numFmtId="4" fontId="3" fillId="0" borderId="55" xfId="53" applyNumberFormat="1" applyFont="1" applyFill="1" applyBorder="1" applyAlignment="1" applyProtection="1">
      <alignment horizontal="right" vertical="top" shrinkToFit="1"/>
      <protection locked="0"/>
    </xf>
    <xf numFmtId="4" fontId="2" fillId="26" borderId="0" xfId="88" applyNumberFormat="1" applyFont="1" applyFill="1" applyProtection="1">
      <protection locked="0"/>
    </xf>
    <xf numFmtId="0" fontId="2" fillId="26" borderId="0" xfId="88" applyFont="1" applyFill="1" applyProtection="1">
      <protection locked="0"/>
    </xf>
    <xf numFmtId="0" fontId="2" fillId="0" borderId="0" xfId="88" applyFont="1" applyProtection="1">
      <protection locked="0"/>
    </xf>
    <xf numFmtId="0" fontId="2" fillId="0" borderId="12" xfId="0" applyFont="1" applyFill="1" applyBorder="1" applyAlignment="1" applyProtection="1">
      <alignment horizontal="center" wrapText="1"/>
    </xf>
    <xf numFmtId="4" fontId="3" fillId="0" borderId="12" xfId="53" applyNumberFormat="1" applyFont="1" applyFill="1" applyBorder="1" applyAlignment="1" applyProtection="1">
      <alignment horizontal="center" shrinkToFit="1"/>
    </xf>
    <xf numFmtId="0" fontId="2" fillId="0" borderId="14" xfId="0" applyFont="1" applyFill="1" applyBorder="1" applyAlignment="1" applyProtection="1">
      <alignment horizontal="center" wrapText="1"/>
    </xf>
    <xf numFmtId="4" fontId="3" fillId="0" borderId="14" xfId="53" applyNumberFormat="1" applyFont="1" applyFill="1" applyBorder="1" applyAlignment="1" applyProtection="1">
      <alignment horizontal="center" shrinkToFit="1"/>
    </xf>
    <xf numFmtId="0" fontId="3" fillId="0" borderId="16" xfId="0" applyFont="1" applyFill="1" applyBorder="1" applyAlignment="1" applyProtection="1">
      <alignment horizontal="center" wrapText="1"/>
    </xf>
    <xf numFmtId="4" fontId="3" fillId="0" borderId="16" xfId="53" applyNumberFormat="1" applyFont="1" applyFill="1" applyBorder="1" applyAlignment="1" applyProtection="1">
      <alignment horizontal="center" shrinkToFit="1"/>
    </xf>
    <xf numFmtId="0" fontId="3" fillId="0" borderId="13" xfId="0" applyFont="1" applyFill="1" applyBorder="1" applyAlignment="1" applyProtection="1">
      <alignment horizontal="center" wrapText="1"/>
    </xf>
    <xf numFmtId="4" fontId="3" fillId="0" borderId="13" xfId="53" applyNumberFormat="1" applyFont="1" applyFill="1" applyBorder="1" applyAlignment="1" applyProtection="1">
      <alignment horizontal="center" shrinkToFit="1"/>
    </xf>
    <xf numFmtId="0" fontId="2" fillId="0" borderId="13" xfId="88" applyFont="1" applyFill="1" applyBorder="1" applyAlignment="1" applyProtection="1">
      <alignment horizontal="center" shrinkToFit="1"/>
    </xf>
    <xf numFmtId="0" fontId="2" fillId="0" borderId="16" xfId="88" applyFont="1" applyFill="1" applyBorder="1" applyAlignment="1" applyProtection="1">
      <alignment horizontal="center" vertical="top" shrinkToFit="1"/>
    </xf>
    <xf numFmtId="0" fontId="2" fillId="0" borderId="12" xfId="88" applyFont="1" applyFill="1" applyBorder="1" applyAlignment="1" applyProtection="1">
      <alignment horizontal="center" vertical="top" shrinkToFit="1"/>
    </xf>
    <xf numFmtId="169" fontId="3" fillId="0" borderId="13" xfId="88" applyNumberFormat="1" applyFont="1" applyFill="1" applyBorder="1" applyAlignment="1" applyProtection="1">
      <alignment horizontal="center" vertical="top" wrapText="1"/>
    </xf>
    <xf numFmtId="169" fontId="3" fillId="0" borderId="55" xfId="88" applyNumberFormat="1" applyFont="1" applyFill="1" applyBorder="1" applyAlignment="1" applyProtection="1">
      <alignment horizontal="center" vertical="top" wrapText="1"/>
    </xf>
    <xf numFmtId="4" fontId="2" fillId="0" borderId="16" xfId="53" applyNumberFormat="1" applyFont="1" applyFill="1" applyBorder="1" applyAlignment="1" applyProtection="1">
      <alignment horizontal="center" vertical="top" shrinkToFit="1"/>
    </xf>
    <xf numFmtId="4" fontId="3" fillId="0" borderId="13" xfId="0" applyNumberFormat="1" applyFont="1" applyBorder="1" applyAlignment="1" applyProtection="1">
      <alignment horizontal="right" vertical="top" wrapText="1"/>
      <protection locked="0"/>
    </xf>
    <xf numFmtId="4" fontId="3" fillId="0" borderId="55" xfId="0" applyNumberFormat="1" applyFont="1" applyFill="1" applyBorder="1" applyAlignment="1" applyProtection="1">
      <alignment horizontal="right" vertical="top" wrapText="1"/>
      <protection locked="0"/>
    </xf>
    <xf numFmtId="4" fontId="3" fillId="0" borderId="13" xfId="53" applyNumberFormat="1" applyFont="1" applyFill="1" applyBorder="1" applyAlignment="1" applyProtection="1">
      <alignment horizontal="right" vertical="center" shrinkToFit="1"/>
      <protection locked="0"/>
    </xf>
    <xf numFmtId="0" fontId="41" fillId="0" borderId="0" xfId="88" applyFont="1" applyAlignment="1" applyProtection="1">
      <alignment vertical="center"/>
      <protection locked="0"/>
    </xf>
    <xf numFmtId="4" fontId="3" fillId="0" borderId="12" xfId="88" applyNumberFormat="1" applyFont="1" applyBorder="1" applyAlignment="1" applyProtection="1">
      <alignment horizontal="right" vertical="top"/>
      <protection locked="0"/>
    </xf>
    <xf numFmtId="4" fontId="3" fillId="0" borderId="12" xfId="136" applyNumberFormat="1" applyFont="1" applyFill="1" applyBorder="1" applyAlignment="1" applyProtection="1">
      <alignment horizontal="right" vertical="top"/>
      <protection locked="0"/>
    </xf>
    <xf numFmtId="0" fontId="3" fillId="0" borderId="0" xfId="0" applyFont="1" applyAlignment="1" applyProtection="1">
      <alignment vertical="center"/>
      <protection locked="0"/>
    </xf>
    <xf numFmtId="0" fontId="3" fillId="26" borderId="0" xfId="88" applyFont="1" applyFill="1" applyAlignment="1" applyProtection="1">
      <alignment vertical="center"/>
      <protection locked="0"/>
    </xf>
    <xf numFmtId="0" fontId="3" fillId="26" borderId="0" xfId="0" applyFont="1" applyFill="1" applyAlignment="1" applyProtection="1">
      <alignment vertical="center"/>
      <protection locked="0"/>
    </xf>
    <xf numFmtId="0" fontId="3" fillId="26" borderId="0" xfId="88" applyFont="1" applyFill="1" applyAlignment="1" applyProtection="1">
      <alignment vertical="top"/>
      <protection locked="0"/>
    </xf>
    <xf numFmtId="4" fontId="3" fillId="26" borderId="13" xfId="53" applyNumberFormat="1" applyFont="1" applyFill="1" applyBorder="1" applyAlignment="1" applyProtection="1">
      <alignment horizontal="right" vertical="top" shrinkToFit="1"/>
      <protection locked="0"/>
    </xf>
    <xf numFmtId="4" fontId="3" fillId="26" borderId="13" xfId="53" applyNumberFormat="1" applyFont="1" applyFill="1" applyBorder="1" applyAlignment="1" applyProtection="1">
      <alignment horizontal="right" vertical="center" shrinkToFit="1"/>
      <protection locked="0"/>
    </xf>
    <xf numFmtId="4" fontId="3" fillId="0" borderId="13" xfId="88" applyNumberFormat="1" applyFont="1" applyBorder="1" applyAlignment="1" applyProtection="1">
      <alignment horizontal="right" vertical="top"/>
      <protection locked="0"/>
    </xf>
    <xf numFmtId="4" fontId="3" fillId="0" borderId="18" xfId="136" applyNumberFormat="1" applyFont="1" applyFill="1" applyBorder="1" applyAlignment="1" applyProtection="1">
      <alignment horizontal="right" vertical="top"/>
      <protection locked="0"/>
    </xf>
    <xf numFmtId="0" fontId="3" fillId="26" borderId="0" xfId="0" applyFont="1" applyFill="1" applyProtection="1">
      <protection locked="0"/>
    </xf>
    <xf numFmtId="4" fontId="3" fillId="26" borderId="55" xfId="53" applyNumberFormat="1" applyFont="1" applyFill="1" applyBorder="1" applyAlignment="1" applyProtection="1">
      <alignment horizontal="right" vertical="top" shrinkToFit="1"/>
      <protection locked="0"/>
    </xf>
    <xf numFmtId="0" fontId="2" fillId="0" borderId="14" xfId="0" applyFont="1" applyFill="1" applyBorder="1" applyAlignment="1" applyProtection="1">
      <alignment horizontal="center" vertical="top" wrapText="1"/>
    </xf>
    <xf numFmtId="0" fontId="2" fillId="0" borderId="12" xfId="0" applyFont="1" applyFill="1" applyBorder="1" applyAlignment="1" applyProtection="1">
      <alignment horizontal="center" vertical="top" wrapText="1"/>
    </xf>
    <xf numFmtId="0" fontId="3" fillId="0" borderId="16" xfId="0" applyFont="1" applyFill="1" applyBorder="1" applyAlignment="1" applyProtection="1">
      <alignment horizontal="center" vertical="top" wrapText="1"/>
    </xf>
    <xf numFmtId="0" fontId="3" fillId="0" borderId="13" xfId="0" applyFont="1" applyFill="1" applyBorder="1" applyAlignment="1" applyProtection="1">
      <alignment horizontal="center" vertical="top" wrapText="1"/>
    </xf>
    <xf numFmtId="0" fontId="41" fillId="0" borderId="12" xfId="88" applyNumberFormat="1" applyFont="1" applyFill="1" applyBorder="1" applyAlignment="1" applyProtection="1">
      <alignment horizontal="justify" vertical="top" wrapText="1"/>
    </xf>
    <xf numFmtId="0" fontId="3" fillId="0" borderId="12" xfId="0" applyFont="1" applyFill="1" applyBorder="1" applyAlignment="1" applyProtection="1">
      <alignment horizontal="center" vertical="top" wrapText="1"/>
    </xf>
    <xf numFmtId="4" fontId="2" fillId="0" borderId="14" xfId="0" applyNumberFormat="1" applyFont="1" applyFill="1" applyBorder="1" applyAlignment="1" applyProtection="1">
      <alignment horizontal="center" vertical="top" shrinkToFit="1"/>
    </xf>
    <xf numFmtId="0" fontId="3" fillId="0" borderId="18" xfId="93" applyFont="1" applyBorder="1" applyAlignment="1" applyProtection="1">
      <alignment horizontal="justify" vertical="top" wrapText="1"/>
    </xf>
    <xf numFmtId="0" fontId="3" fillId="0" borderId="13" xfId="0" applyFont="1" applyFill="1" applyBorder="1" applyAlignment="1" applyProtection="1">
      <alignment horizontal="center" vertical="top"/>
    </xf>
    <xf numFmtId="4" fontId="3" fillId="0" borderId="17" xfId="0" applyNumberFormat="1" applyFont="1" applyBorder="1" applyAlignment="1" applyProtection="1">
      <alignment horizontal="center" vertical="top"/>
    </xf>
    <xf numFmtId="169" fontId="3" fillId="0" borderId="13" xfId="88" applyNumberFormat="1" applyFont="1" applyFill="1" applyBorder="1" applyAlignment="1" applyProtection="1">
      <alignment horizontal="center" vertical="center" wrapText="1"/>
    </xf>
    <xf numFmtId="49" fontId="2" fillId="0" borderId="13" xfId="0" applyNumberFormat="1" applyFont="1" applyBorder="1" applyAlignment="1" applyProtection="1">
      <alignment horizontal="justify" vertical="top" wrapText="1"/>
    </xf>
    <xf numFmtId="0" fontId="3" fillId="0" borderId="16" xfId="0" applyFont="1" applyFill="1" applyBorder="1" applyAlignment="1" applyProtection="1">
      <alignment horizontal="center" vertical="top"/>
    </xf>
    <xf numFmtId="4" fontId="3" fillId="0" borderId="16" xfId="0" applyNumberFormat="1" applyFont="1" applyBorder="1" applyAlignment="1" applyProtection="1">
      <alignment horizontal="center" vertical="top"/>
    </xf>
    <xf numFmtId="0" fontId="3" fillId="0" borderId="13" xfId="0" quotePrefix="1" applyNumberFormat="1" applyFont="1" applyFill="1" applyBorder="1" applyAlignment="1" applyProtection="1">
      <alignment vertical="top" wrapText="1"/>
    </xf>
    <xf numFmtId="4" fontId="3" fillId="0" borderId="13" xfId="0" applyNumberFormat="1" applyFont="1" applyBorder="1" applyAlignment="1" applyProtection="1">
      <alignment horizontal="center" vertical="top"/>
    </xf>
    <xf numFmtId="3" fontId="3" fillId="0" borderId="13" xfId="0" applyNumberFormat="1" applyFont="1" applyBorder="1" applyAlignment="1" applyProtection="1">
      <alignment horizontal="center" vertical="top"/>
    </xf>
    <xf numFmtId="169" fontId="3" fillId="0" borderId="12" xfId="88" applyNumberFormat="1" applyFont="1" applyFill="1" applyBorder="1" applyAlignment="1" applyProtection="1">
      <alignment horizontal="center" vertical="center" wrapText="1"/>
    </xf>
    <xf numFmtId="0" fontId="3" fillId="0" borderId="12" xfId="0" applyFont="1" applyFill="1" applyBorder="1" applyAlignment="1" applyProtection="1">
      <alignment horizontal="center" vertical="top"/>
    </xf>
    <xf numFmtId="169" fontId="43" fillId="0" borderId="62" xfId="88" applyNumberFormat="1" applyFont="1" applyFill="1" applyBorder="1" applyAlignment="1" applyProtection="1">
      <alignment horizontal="center" vertical="top" wrapText="1"/>
    </xf>
    <xf numFmtId="0" fontId="2" fillId="0" borderId="62" xfId="0" applyFont="1" applyBorder="1" applyAlignment="1" applyProtection="1">
      <alignment horizontal="justify" wrapText="1"/>
    </xf>
    <xf numFmtId="0" fontId="2" fillId="0" borderId="62" xfId="0" applyFont="1" applyFill="1" applyBorder="1" applyAlignment="1" applyProtection="1">
      <alignment horizontal="center" vertical="top"/>
    </xf>
    <xf numFmtId="3" fontId="2" fillId="0" borderId="62" xfId="0" applyNumberFormat="1" applyFont="1" applyBorder="1" applyAlignment="1" applyProtection="1">
      <alignment horizontal="center" vertical="top"/>
    </xf>
    <xf numFmtId="49" fontId="43" fillId="0" borderId="14" xfId="88" applyNumberFormat="1" applyFont="1" applyFill="1" applyBorder="1" applyAlignment="1" applyProtection="1">
      <alignment horizontal="center" vertical="top" wrapText="1"/>
    </xf>
    <xf numFmtId="0" fontId="43" fillId="0" borderId="14" xfId="88" applyNumberFormat="1" applyFont="1" applyFill="1" applyBorder="1" applyAlignment="1" applyProtection="1">
      <alignment horizontal="justify" vertical="top" wrapText="1"/>
    </xf>
    <xf numFmtId="0" fontId="43" fillId="0" borderId="14" xfId="88" applyFont="1" applyFill="1" applyBorder="1" applyAlignment="1" applyProtection="1">
      <alignment horizontal="center" vertical="top" shrinkToFit="1"/>
    </xf>
    <xf numFmtId="4" fontId="42" fillId="0" borderId="14" xfId="53" applyNumberFormat="1" applyFont="1" applyFill="1" applyBorder="1" applyAlignment="1" applyProtection="1">
      <alignment horizontal="center" vertical="top" shrinkToFit="1"/>
    </xf>
    <xf numFmtId="0" fontId="3" fillId="0" borderId="0" xfId="93" applyFont="1" applyBorder="1" applyAlignment="1" applyProtection="1">
      <alignment horizontal="justify" vertical="top" wrapText="1"/>
    </xf>
    <xf numFmtId="0" fontId="2" fillId="0" borderId="0" xfId="93" applyFont="1" applyBorder="1" applyAlignment="1" applyProtection="1">
      <alignment horizontal="justify" vertical="center" wrapText="1"/>
    </xf>
    <xf numFmtId="49" fontId="3" fillId="0" borderId="55" xfId="0" applyNumberFormat="1" applyFont="1" applyFill="1" applyBorder="1" applyAlignment="1" applyProtection="1">
      <alignment horizontal="justify" vertical="top" wrapText="1"/>
    </xf>
    <xf numFmtId="0" fontId="3" fillId="0" borderId="55" xfId="0" applyFont="1" applyFill="1" applyBorder="1" applyAlignment="1" applyProtection="1">
      <alignment horizontal="center" vertical="top"/>
    </xf>
    <xf numFmtId="3" fontId="3" fillId="0" borderId="55" xfId="0" applyNumberFormat="1" applyFont="1" applyFill="1" applyBorder="1" applyAlignment="1" applyProtection="1">
      <alignment horizontal="center" vertical="top"/>
    </xf>
    <xf numFmtId="0" fontId="3" fillId="0" borderId="13" xfId="0" quotePrefix="1" applyNumberFormat="1" applyFont="1" applyFill="1" applyBorder="1" applyAlignment="1" applyProtection="1">
      <alignment horizontal="justify" vertical="top" wrapText="1"/>
    </xf>
    <xf numFmtId="49" fontId="3" fillId="0" borderId="13" xfId="0" applyNumberFormat="1" applyFont="1" applyFill="1" applyBorder="1" applyAlignment="1" applyProtection="1">
      <alignment horizontal="justify" vertical="center" wrapText="1"/>
    </xf>
    <xf numFmtId="0" fontId="3" fillId="0" borderId="13" xfId="88" applyFont="1" applyFill="1" applyBorder="1" applyAlignment="1" applyProtection="1">
      <alignment horizontal="center" vertical="center" shrinkToFit="1"/>
    </xf>
    <xf numFmtId="4" fontId="3" fillId="0" borderId="13" xfId="53" applyNumberFormat="1" applyFont="1" applyFill="1" applyBorder="1" applyAlignment="1" applyProtection="1">
      <alignment horizontal="center" vertical="center" shrinkToFit="1"/>
    </xf>
    <xf numFmtId="49" fontId="3" fillId="0" borderId="16" xfId="0" applyNumberFormat="1" applyFont="1" applyFill="1" applyBorder="1" applyAlignment="1" applyProtection="1">
      <alignment horizontal="justify" vertical="center" wrapText="1"/>
    </xf>
    <xf numFmtId="3" fontId="3" fillId="0" borderId="12" xfId="53" applyNumberFormat="1" applyFont="1" applyFill="1" applyBorder="1" applyAlignment="1" applyProtection="1">
      <alignment horizontal="center" vertical="top" shrinkToFit="1"/>
    </xf>
    <xf numFmtId="0" fontId="3" fillId="0" borderId="0" xfId="137" applyNumberFormat="1" applyFont="1" applyBorder="1" applyAlignment="1" applyProtection="1">
      <alignment horizontal="justify" vertical="center" wrapText="1"/>
    </xf>
    <xf numFmtId="49" fontId="3" fillId="0" borderId="23" xfId="137" applyNumberFormat="1" applyFont="1" applyBorder="1" applyAlignment="1" applyProtection="1">
      <alignment horizontal="center" wrapText="1"/>
    </xf>
    <xf numFmtId="4" fontId="3" fillId="0" borderId="14" xfId="137" applyNumberFormat="1" applyFont="1" applyBorder="1" applyAlignment="1" applyProtection="1">
      <alignment horizontal="center" wrapText="1"/>
    </xf>
    <xf numFmtId="49" fontId="3" fillId="0" borderId="0" xfId="137" quotePrefix="1" applyNumberFormat="1" applyFont="1" applyBorder="1" applyAlignment="1" applyProtection="1">
      <alignment horizontal="justify" vertical="center" wrapText="1"/>
    </xf>
    <xf numFmtId="4" fontId="3" fillId="0" borderId="23" xfId="137" applyNumberFormat="1" applyFont="1" applyBorder="1" applyAlignment="1" applyProtection="1">
      <alignment wrapText="1"/>
    </xf>
    <xf numFmtId="4" fontId="3" fillId="0" borderId="14" xfId="137" applyNumberFormat="1" applyFont="1" applyBorder="1" applyAlignment="1" applyProtection="1">
      <alignment horizontal="center" vertical="center" wrapText="1"/>
    </xf>
    <xf numFmtId="0" fontId="3" fillId="0" borderId="0" xfId="137" quotePrefix="1" applyNumberFormat="1" applyFont="1" applyBorder="1" applyAlignment="1" applyProtection="1">
      <alignment horizontal="justify" vertical="center" wrapText="1"/>
    </xf>
    <xf numFmtId="4" fontId="3" fillId="0" borderId="23" xfId="137" applyNumberFormat="1" applyFont="1" applyBorder="1" applyAlignment="1" applyProtection="1">
      <alignment horizontal="left" wrapText="1"/>
    </xf>
    <xf numFmtId="49" fontId="3" fillId="0" borderId="0" xfId="137" applyNumberFormat="1" applyFont="1" applyBorder="1" applyAlignment="1" applyProtection="1">
      <alignment horizontal="justify" vertical="center" wrapText="1"/>
    </xf>
    <xf numFmtId="4" fontId="3" fillId="0" borderId="23" xfId="137" applyNumberFormat="1" applyFont="1" applyBorder="1" applyAlignment="1" applyProtection="1">
      <alignment horizontal="left"/>
    </xf>
    <xf numFmtId="49" fontId="2" fillId="0" borderId="0" xfId="137" quotePrefix="1" applyNumberFormat="1" applyFont="1" applyBorder="1" applyAlignment="1" applyProtection="1">
      <alignment horizontal="justify" vertical="center" wrapText="1"/>
    </xf>
    <xf numFmtId="49" fontId="3" fillId="0" borderId="23" xfId="137" applyNumberFormat="1" applyFont="1" applyBorder="1" applyAlignment="1" applyProtection="1">
      <alignment horizontal="left" wrapText="1"/>
    </xf>
    <xf numFmtId="0" fontId="2" fillId="0" borderId="0" xfId="0" applyFont="1" applyBorder="1" applyAlignment="1" applyProtection="1">
      <alignment horizontal="justify" vertical="top" wrapText="1"/>
    </xf>
    <xf numFmtId="0" fontId="2" fillId="0" borderId="40" xfId="0" applyFont="1" applyBorder="1" applyAlignment="1" applyProtection="1">
      <alignment horizontal="justify" vertical="top" wrapText="1"/>
    </xf>
    <xf numFmtId="49" fontId="3" fillId="0" borderId="39" xfId="137" applyNumberFormat="1" applyFont="1" applyBorder="1" applyAlignment="1" applyProtection="1">
      <alignment horizontal="center" wrapText="1"/>
    </xf>
    <xf numFmtId="4" fontId="3" fillId="0" borderId="59" xfId="137" applyNumberFormat="1" applyFont="1" applyBorder="1" applyAlignment="1" applyProtection="1">
      <alignment horizontal="center" wrapText="1"/>
    </xf>
    <xf numFmtId="0" fontId="2" fillId="0" borderId="45" xfId="0" applyFont="1" applyBorder="1" applyAlignment="1" applyProtection="1">
      <alignment horizontal="justify" vertical="top" wrapText="1"/>
    </xf>
    <xf numFmtId="49" fontId="3" fillId="0" borderId="44" xfId="137" applyNumberFormat="1" applyFont="1" applyBorder="1" applyAlignment="1" applyProtection="1">
      <alignment horizontal="center" wrapText="1"/>
    </xf>
    <xf numFmtId="4" fontId="3" fillId="0" borderId="60" xfId="137" applyNumberFormat="1" applyFont="1" applyBorder="1" applyAlignment="1" applyProtection="1">
      <alignment horizontal="center" wrapText="1"/>
    </xf>
    <xf numFmtId="49" fontId="2" fillId="0" borderId="0" xfId="137" applyNumberFormat="1" applyFont="1" applyBorder="1" applyAlignment="1" applyProtection="1">
      <alignment horizontal="justify" vertical="center" wrapText="1"/>
    </xf>
    <xf numFmtId="174" fontId="2" fillId="0" borderId="0" xfId="0" applyNumberFormat="1" applyFont="1" applyBorder="1" applyAlignment="1" applyProtection="1">
      <alignment horizontal="justify" vertical="top" wrapText="1"/>
    </xf>
    <xf numFmtId="0" fontId="3" fillId="0" borderId="23" xfId="0" applyFont="1" applyBorder="1" applyProtection="1"/>
    <xf numFmtId="4" fontId="3" fillId="0" borderId="14" xfId="0" applyNumberFormat="1" applyFont="1" applyBorder="1" applyAlignment="1" applyProtection="1">
      <alignment horizontal="center" wrapText="1"/>
    </xf>
    <xf numFmtId="174" fontId="3" fillId="0" borderId="0" xfId="0" applyNumberFormat="1" applyFont="1" applyBorder="1" applyAlignment="1" applyProtection="1">
      <alignment horizontal="justify" vertical="top" wrapText="1"/>
    </xf>
    <xf numFmtId="174" fontId="3" fillId="0" borderId="23" xfId="0" applyNumberFormat="1" applyFont="1" applyBorder="1" applyAlignment="1" applyProtection="1">
      <alignment horizontal="right" vertical="top" wrapText="1"/>
    </xf>
    <xf numFmtId="49" fontId="3" fillId="26" borderId="14" xfId="88" applyNumberFormat="1" applyFont="1" applyFill="1" applyBorder="1" applyAlignment="1" applyProtection="1">
      <alignment horizontal="center" vertical="top" wrapText="1"/>
    </xf>
    <xf numFmtId="0" fontId="49" fillId="26" borderId="0" xfId="0" applyFont="1" applyFill="1" applyBorder="1" applyAlignment="1" applyProtection="1">
      <alignment horizontal="justify" vertical="center"/>
    </xf>
    <xf numFmtId="0" fontId="3" fillId="26" borderId="23" xfId="0" applyFont="1" applyFill="1" applyBorder="1" applyProtection="1"/>
    <xf numFmtId="4" fontId="3" fillId="26" borderId="14" xfId="0" applyNumberFormat="1" applyFont="1" applyFill="1" applyBorder="1" applyAlignment="1" applyProtection="1">
      <alignment horizontal="center" wrapText="1"/>
    </xf>
    <xf numFmtId="4" fontId="3" fillId="26" borderId="14" xfId="0" applyNumberFormat="1" applyFont="1" applyFill="1" applyBorder="1" applyAlignment="1" applyProtection="1">
      <alignment horizontal="center"/>
    </xf>
    <xf numFmtId="0" fontId="2" fillId="26" borderId="0" xfId="0" applyNumberFormat="1" applyFont="1" applyFill="1" applyBorder="1" applyAlignment="1" applyProtection="1">
      <alignment horizontal="justify" wrapText="1"/>
    </xf>
    <xf numFmtId="0" fontId="37" fillId="26" borderId="0" xfId="0" applyNumberFormat="1" applyFont="1" applyFill="1" applyBorder="1" applyAlignment="1" applyProtection="1">
      <alignment horizontal="justify" vertical="top" wrapText="1"/>
    </xf>
    <xf numFmtId="49" fontId="3" fillId="0" borderId="0" xfId="137" applyNumberFormat="1" applyFont="1" applyBorder="1" applyAlignment="1" applyProtection="1">
      <alignment horizontal="justify" vertical="top" wrapText="1"/>
    </xf>
    <xf numFmtId="0" fontId="3" fillId="0" borderId="14" xfId="0" applyFont="1" applyBorder="1" applyAlignment="1" applyProtection="1">
      <alignment horizontal="right"/>
    </xf>
    <xf numFmtId="4" fontId="3" fillId="0" borderId="14" xfId="0" applyNumberFormat="1" applyFont="1" applyBorder="1" applyAlignment="1" applyProtection="1">
      <alignment horizontal="center"/>
    </xf>
    <xf numFmtId="0" fontId="3" fillId="0" borderId="36" xfId="88" applyNumberFormat="1" applyFont="1" applyFill="1" applyBorder="1" applyAlignment="1" applyProtection="1">
      <alignment horizontal="justify" vertical="top" wrapText="1"/>
    </xf>
    <xf numFmtId="0" fontId="3" fillId="0" borderId="16" xfId="0" applyFont="1" applyBorder="1" applyAlignment="1" applyProtection="1">
      <alignment horizontal="justify" wrapText="1"/>
    </xf>
    <xf numFmtId="0" fontId="3" fillId="0" borderId="14" xfId="0" applyFont="1" applyFill="1" applyBorder="1" applyAlignment="1" applyProtection="1">
      <alignment horizontal="center" vertical="top"/>
    </xf>
    <xf numFmtId="4" fontId="3" fillId="0" borderId="14" xfId="0" applyNumberFormat="1" applyFont="1" applyBorder="1" applyAlignment="1" applyProtection="1">
      <alignment horizontal="center" vertical="top"/>
    </xf>
    <xf numFmtId="49" fontId="3" fillId="0" borderId="13" xfId="0" quotePrefix="1" applyNumberFormat="1" applyFont="1" applyBorder="1" applyAlignment="1" applyProtection="1">
      <alignment horizontal="justify" vertical="top" wrapText="1"/>
    </xf>
    <xf numFmtId="0" fontId="3" fillId="0" borderId="13" xfId="0" applyFont="1" applyBorder="1" applyAlignment="1" applyProtection="1">
      <alignment horizontal="justify" wrapText="1"/>
    </xf>
    <xf numFmtId="0" fontId="3" fillId="0" borderId="55" xfId="0" applyFont="1" applyBorder="1" applyAlignment="1" applyProtection="1">
      <alignment horizontal="justify" wrapText="1"/>
    </xf>
    <xf numFmtId="4" fontId="3" fillId="0" borderId="55" xfId="0" applyNumberFormat="1" applyFont="1" applyBorder="1" applyAlignment="1" applyProtection="1">
      <alignment horizontal="center" vertical="top"/>
    </xf>
    <xf numFmtId="49" fontId="3" fillId="0" borderId="13" xfId="0" applyNumberFormat="1" applyFont="1" applyFill="1" applyBorder="1" applyAlignment="1" applyProtection="1">
      <alignment horizontal="justify" vertical="top" wrapText="1"/>
    </xf>
    <xf numFmtId="0" fontId="3" fillId="0" borderId="12" xfId="97" applyNumberFormat="1" applyFont="1" applyFill="1" applyBorder="1" applyAlignment="1" applyProtection="1">
      <alignment horizontal="justify" vertical="top" wrapText="1"/>
    </xf>
    <xf numFmtId="0" fontId="3" fillId="0" borderId="13" xfId="0" applyFont="1" applyBorder="1" applyAlignment="1" applyProtection="1">
      <alignment horizontal="justify" vertical="top" wrapText="1"/>
    </xf>
    <xf numFmtId="0" fontId="3" fillId="0" borderId="16" xfId="0" applyFont="1" applyBorder="1" applyAlignment="1" applyProtection="1">
      <alignment horizontal="justify" vertical="top" wrapText="1"/>
    </xf>
    <xf numFmtId="0" fontId="3" fillId="0" borderId="12" xfId="97" applyFont="1" applyFill="1" applyBorder="1" applyAlignment="1" applyProtection="1">
      <alignment horizontal="justify" vertical="justify" wrapText="1"/>
    </xf>
    <xf numFmtId="0" fontId="3" fillId="0" borderId="12" xfId="88" applyFont="1" applyBorder="1" applyAlignment="1" applyProtection="1">
      <alignment horizontal="center" vertical="top"/>
    </xf>
    <xf numFmtId="0" fontId="3" fillId="0" borderId="14" xfId="97" applyFont="1" applyFill="1" applyBorder="1" applyAlignment="1" applyProtection="1">
      <alignment horizontal="justify" vertical="justify" wrapText="1"/>
    </xf>
    <xf numFmtId="0" fontId="3" fillId="0" borderId="0" xfId="88" applyFont="1" applyBorder="1" applyAlignment="1" applyProtection="1">
      <alignment horizontal="justify" vertical="top" wrapText="1"/>
    </xf>
    <xf numFmtId="0" fontId="3" fillId="0" borderId="0" xfId="136" applyFont="1" applyBorder="1" applyAlignment="1" applyProtection="1">
      <alignment horizontal="justify" vertical="top"/>
    </xf>
    <xf numFmtId="0" fontId="2" fillId="0" borderId="13" xfId="0" quotePrefix="1" applyNumberFormat="1" applyFont="1" applyFill="1" applyBorder="1" applyAlignment="1" applyProtection="1">
      <alignment horizontal="justify" vertical="top" wrapText="1"/>
    </xf>
    <xf numFmtId="0" fontId="3" fillId="0" borderId="13" xfId="0" quotePrefix="1" applyFont="1" applyBorder="1" applyAlignment="1" applyProtection="1">
      <alignment horizontal="justify" wrapText="1"/>
    </xf>
    <xf numFmtId="0" fontId="3" fillId="0" borderId="14" xfId="0" applyFont="1" applyBorder="1" applyAlignment="1" applyProtection="1">
      <alignment horizontal="justify" wrapText="1"/>
    </xf>
    <xf numFmtId="0" fontId="3" fillId="0" borderId="34" xfId="136" applyFont="1" applyBorder="1" applyAlignment="1" applyProtection="1">
      <alignment horizontal="justify" vertical="top"/>
    </xf>
    <xf numFmtId="0" fontId="3" fillId="0" borderId="12" xfId="136" applyFont="1" applyBorder="1" applyAlignment="1" applyProtection="1">
      <alignment horizontal="center" vertical="top"/>
    </xf>
    <xf numFmtId="4" fontId="3" fillId="0" borderId="61" xfId="136" applyNumberFormat="1" applyFont="1" applyBorder="1" applyAlignment="1" applyProtection="1">
      <alignment horizontal="center" vertical="top"/>
    </xf>
    <xf numFmtId="49" fontId="3" fillId="26" borderId="12" xfId="88" applyNumberFormat="1" applyFont="1" applyFill="1" applyBorder="1" applyAlignment="1" applyProtection="1">
      <alignment horizontal="center" vertical="top" wrapText="1"/>
    </xf>
    <xf numFmtId="0" fontId="3" fillId="26" borderId="12" xfId="97" applyFont="1" applyFill="1" applyBorder="1" applyAlignment="1" applyProtection="1">
      <alignment horizontal="justify" vertical="justify" wrapText="1"/>
    </xf>
    <xf numFmtId="0" fontId="3" fillId="26" borderId="12" xfId="88" applyFont="1" applyFill="1" applyBorder="1" applyAlignment="1" applyProtection="1">
      <alignment horizontal="center" vertical="top"/>
    </xf>
    <xf numFmtId="4" fontId="3" fillId="26" borderId="12" xfId="88" applyNumberFormat="1" applyFont="1" applyFill="1" applyBorder="1" applyAlignment="1" applyProtection="1">
      <alignment horizontal="center" vertical="top"/>
    </xf>
    <xf numFmtId="0" fontId="3" fillId="26" borderId="14" xfId="97" applyFont="1" applyFill="1" applyBorder="1" applyAlignment="1" applyProtection="1">
      <alignment horizontal="justify" vertical="justify" wrapText="1"/>
    </xf>
    <xf numFmtId="0" fontId="3" fillId="26" borderId="14" xfId="88" applyFont="1" applyFill="1" applyBorder="1" applyAlignment="1" applyProtection="1">
      <alignment horizontal="center" vertical="top" shrinkToFit="1"/>
    </xf>
    <xf numFmtId="4" fontId="3" fillId="26" borderId="14" xfId="53" applyNumberFormat="1" applyFont="1" applyFill="1" applyBorder="1" applyAlignment="1" applyProtection="1">
      <alignment horizontal="center" vertical="top" shrinkToFit="1"/>
    </xf>
    <xf numFmtId="49" fontId="3" fillId="26" borderId="16" xfId="88" applyNumberFormat="1" applyFont="1" applyFill="1" applyBorder="1" applyAlignment="1" applyProtection="1">
      <alignment horizontal="center" vertical="top" wrapText="1"/>
    </xf>
    <xf numFmtId="0" fontId="3" fillId="26" borderId="16" xfId="88" applyNumberFormat="1" applyFont="1" applyFill="1" applyBorder="1" applyAlignment="1" applyProtection="1">
      <alignment horizontal="justify" vertical="top" wrapText="1"/>
    </xf>
    <xf numFmtId="0" fontId="3" fillId="26" borderId="16" xfId="88" applyFont="1" applyFill="1" applyBorder="1" applyAlignment="1" applyProtection="1">
      <alignment horizontal="center" vertical="top" shrinkToFit="1"/>
    </xf>
    <xf numFmtId="4" fontId="3" fillId="26" borderId="16" xfId="53" applyNumberFormat="1" applyFont="1" applyFill="1" applyBorder="1" applyAlignment="1" applyProtection="1">
      <alignment horizontal="center" vertical="top" shrinkToFit="1"/>
    </xf>
    <xf numFmtId="169" fontId="3" fillId="26" borderId="13" xfId="0" applyNumberFormat="1" applyFont="1" applyFill="1" applyBorder="1" applyAlignment="1" applyProtection="1">
      <alignment horizontal="center" vertical="top" wrapText="1"/>
    </xf>
    <xf numFmtId="0" fontId="3" fillId="26" borderId="13" xfId="0" applyFont="1" applyFill="1" applyBorder="1" applyAlignment="1" applyProtection="1">
      <alignment horizontal="justify" wrapText="1"/>
    </xf>
    <xf numFmtId="0" fontId="3" fillId="26" borderId="13" xfId="0" applyFont="1" applyFill="1" applyBorder="1" applyAlignment="1" applyProtection="1">
      <alignment horizontal="center" vertical="top" shrinkToFit="1"/>
    </xf>
    <xf numFmtId="4" fontId="3" fillId="26" borderId="13" xfId="51" applyNumberFormat="1" applyFont="1" applyFill="1" applyBorder="1" applyAlignment="1" applyProtection="1">
      <alignment horizontal="center" vertical="top" shrinkToFit="1"/>
    </xf>
    <xf numFmtId="169" fontId="3" fillId="26" borderId="16" xfId="0" applyNumberFormat="1" applyFont="1" applyFill="1" applyBorder="1" applyAlignment="1" applyProtection="1">
      <alignment horizontal="center" vertical="top" wrapText="1"/>
    </xf>
    <xf numFmtId="0" fontId="3" fillId="26" borderId="16" xfId="0" applyFont="1" applyFill="1" applyBorder="1" applyAlignment="1" applyProtection="1">
      <alignment horizontal="justify" wrapText="1"/>
    </xf>
    <xf numFmtId="0" fontId="3" fillId="26" borderId="16" xfId="0" applyFont="1" applyFill="1" applyBorder="1" applyAlignment="1" applyProtection="1">
      <alignment horizontal="center" vertical="top" shrinkToFit="1"/>
    </xf>
    <xf numFmtId="4" fontId="3" fillId="26" borderId="16" xfId="51" applyNumberFormat="1" applyFont="1" applyFill="1" applyBorder="1" applyAlignment="1" applyProtection="1">
      <alignment horizontal="center" vertical="top" shrinkToFit="1"/>
    </xf>
    <xf numFmtId="0" fontId="3" fillId="0" borderId="12" xfId="97" applyFont="1" applyFill="1" applyBorder="1" applyAlignment="1" applyProtection="1">
      <alignment horizontal="justify" vertical="top" wrapText="1"/>
    </xf>
    <xf numFmtId="0" fontId="3" fillId="0" borderId="12" xfId="88" applyFont="1" applyFill="1" applyBorder="1" applyAlignment="1" applyProtection="1">
      <alignment horizontal="center" vertical="top"/>
    </xf>
    <xf numFmtId="4" fontId="3" fillId="0" borderId="12" xfId="88" applyNumberFormat="1" applyFont="1" applyFill="1" applyBorder="1" applyAlignment="1" applyProtection="1">
      <alignment horizontal="center" vertical="top"/>
    </xf>
    <xf numFmtId="0" fontId="3" fillId="0" borderId="16" xfId="97" applyFont="1" applyFill="1" applyBorder="1" applyAlignment="1" applyProtection="1">
      <alignment horizontal="justify" vertical="justify" wrapText="1"/>
    </xf>
    <xf numFmtId="169" fontId="3" fillId="0" borderId="13" xfId="0" applyNumberFormat="1" applyFont="1" applyFill="1" applyBorder="1" applyAlignment="1" applyProtection="1">
      <alignment horizontal="center" vertical="center" wrapText="1"/>
    </xf>
    <xf numFmtId="0" fontId="3" fillId="0" borderId="13" xfId="0" applyFont="1" applyBorder="1" applyAlignment="1" applyProtection="1">
      <alignment horizontal="justify" vertical="center" wrapText="1"/>
    </xf>
    <xf numFmtId="0" fontId="3" fillId="0" borderId="13" xfId="0" applyFont="1" applyFill="1" applyBorder="1" applyAlignment="1" applyProtection="1">
      <alignment horizontal="center" vertical="center" shrinkToFit="1"/>
    </xf>
    <xf numFmtId="4" fontId="3" fillId="0" borderId="13" xfId="51" applyNumberFormat="1" applyFont="1" applyFill="1" applyBorder="1" applyAlignment="1" applyProtection="1">
      <alignment horizontal="center" vertical="center" shrinkToFit="1"/>
    </xf>
    <xf numFmtId="169" fontId="3" fillId="26" borderId="13" xfId="0" applyNumberFormat="1" applyFont="1" applyFill="1" applyBorder="1" applyAlignment="1" applyProtection="1">
      <alignment horizontal="center" vertical="center" wrapText="1"/>
    </xf>
    <xf numFmtId="0" fontId="3" fillId="26" borderId="13" xfId="0" applyFont="1" applyFill="1" applyBorder="1" applyAlignment="1" applyProtection="1">
      <alignment horizontal="justify" vertical="center" wrapText="1"/>
    </xf>
    <xf numFmtId="0" fontId="3" fillId="26" borderId="13" xfId="0" applyFont="1" applyFill="1" applyBorder="1" applyAlignment="1" applyProtection="1">
      <alignment horizontal="center" vertical="center" shrinkToFit="1"/>
    </xf>
    <xf numFmtId="4" fontId="3" fillId="26" borderId="13" xfId="51" applyNumberFormat="1" applyFont="1" applyFill="1" applyBorder="1" applyAlignment="1" applyProtection="1">
      <alignment horizontal="center" vertical="center" shrinkToFit="1"/>
    </xf>
    <xf numFmtId="169" fontId="3" fillId="26" borderId="12" xfId="88" applyNumberFormat="1" applyFont="1" applyFill="1" applyBorder="1" applyAlignment="1" applyProtection="1">
      <alignment horizontal="center" vertical="top" wrapText="1"/>
    </xf>
    <xf numFmtId="0" fontId="2" fillId="26" borderId="14" xfId="88" applyFont="1" applyFill="1" applyBorder="1" applyAlignment="1" applyProtection="1">
      <alignment horizontal="center" vertical="top" shrinkToFit="1"/>
    </xf>
    <xf numFmtId="169" fontId="3" fillId="26" borderId="14" xfId="88" applyNumberFormat="1" applyFont="1" applyFill="1" applyBorder="1" applyAlignment="1" applyProtection="1">
      <alignment horizontal="center" vertical="top" wrapText="1"/>
    </xf>
    <xf numFmtId="169" fontId="3" fillId="26" borderId="13" xfId="88" applyNumberFormat="1" applyFont="1" applyFill="1" applyBorder="1" applyAlignment="1" applyProtection="1">
      <alignment horizontal="center" vertical="top" wrapText="1"/>
    </xf>
    <xf numFmtId="0" fontId="3" fillId="26" borderId="13" xfId="0" applyFont="1" applyFill="1" applyBorder="1" applyAlignment="1" applyProtection="1">
      <alignment horizontal="center" vertical="top"/>
    </xf>
    <xf numFmtId="169" fontId="42" fillId="0" borderId="13" xfId="88" applyNumberFormat="1" applyFont="1" applyFill="1" applyBorder="1" applyAlignment="1" applyProtection="1">
      <alignment horizontal="center" vertical="center" wrapText="1"/>
    </xf>
    <xf numFmtId="0" fontId="2" fillId="26" borderId="13" xfId="0" quotePrefix="1" applyNumberFormat="1" applyFont="1" applyFill="1" applyBorder="1" applyAlignment="1" applyProtection="1">
      <alignment horizontal="justify" vertical="top" wrapText="1"/>
    </xf>
    <xf numFmtId="0" fontId="2" fillId="26" borderId="12" xfId="88" applyFont="1" applyFill="1" applyBorder="1" applyAlignment="1" applyProtection="1">
      <alignment horizontal="center" vertical="top" shrinkToFit="1"/>
    </xf>
    <xf numFmtId="169" fontId="3" fillId="0" borderId="16" xfId="88" applyNumberFormat="1" applyFont="1" applyFill="1" applyBorder="1" applyAlignment="1" applyProtection="1">
      <alignment horizontal="center" vertical="center" wrapText="1"/>
    </xf>
    <xf numFmtId="49" fontId="3" fillId="0" borderId="13" xfId="0" applyNumberFormat="1" applyFont="1" applyBorder="1" applyAlignment="1" applyProtection="1">
      <alignment horizontal="justify" vertical="center" wrapText="1"/>
    </xf>
    <xf numFmtId="0" fontId="3" fillId="0" borderId="13" xfId="0" applyFont="1" applyFill="1" applyBorder="1" applyAlignment="1" applyProtection="1">
      <alignment horizontal="center" vertical="center"/>
    </xf>
    <xf numFmtId="4" fontId="3" fillId="0" borderId="13" xfId="0" applyNumberFormat="1" applyFont="1" applyBorder="1" applyAlignment="1" applyProtection="1">
      <alignment horizontal="center" vertical="center"/>
    </xf>
    <xf numFmtId="49" fontId="3" fillId="26" borderId="13" xfId="0" applyNumberFormat="1" applyFont="1" applyFill="1" applyBorder="1" applyAlignment="1" applyProtection="1">
      <alignment horizontal="justify" vertical="top" wrapText="1"/>
    </xf>
    <xf numFmtId="0" fontId="3" fillId="0" borderId="23" xfId="88" applyFont="1" applyFill="1" applyBorder="1" applyAlignment="1" applyProtection="1">
      <alignment vertical="top"/>
    </xf>
    <xf numFmtId="49" fontId="2" fillId="26" borderId="13" xfId="0" applyNumberFormat="1" applyFont="1" applyFill="1" applyBorder="1" applyAlignment="1" applyProtection="1">
      <alignment horizontal="justify" vertical="top" wrapText="1"/>
    </xf>
    <xf numFmtId="0" fontId="3" fillId="26" borderId="13" xfId="88" applyFont="1" applyFill="1" applyBorder="1" applyAlignment="1" applyProtection="1">
      <alignment horizontal="center" vertical="top" shrinkToFit="1"/>
    </xf>
    <xf numFmtId="4" fontId="3" fillId="26" borderId="13" xfId="53" applyNumberFormat="1" applyFont="1" applyFill="1" applyBorder="1" applyAlignment="1" applyProtection="1">
      <alignment horizontal="center" vertical="top" shrinkToFit="1"/>
    </xf>
    <xf numFmtId="49" fontId="3" fillId="0" borderId="13" xfId="0" applyNumberFormat="1" applyFont="1" applyFill="1" applyBorder="1" applyAlignment="1" applyProtection="1">
      <alignment vertical="top" wrapText="1"/>
    </xf>
    <xf numFmtId="49" fontId="3" fillId="0" borderId="12" xfId="0" applyNumberFormat="1" applyFont="1" applyFill="1" applyBorder="1" applyAlignment="1" applyProtection="1">
      <alignment horizontal="justify" vertical="top" wrapText="1"/>
    </xf>
    <xf numFmtId="0" fontId="3" fillId="26" borderId="12" xfId="97" applyNumberFormat="1" applyFont="1" applyFill="1" applyBorder="1" applyAlignment="1" applyProtection="1">
      <alignment horizontal="justify" vertical="top" wrapText="1"/>
    </xf>
    <xf numFmtId="0" fontId="3" fillId="26" borderId="14" xfId="0" applyFont="1" applyFill="1" applyBorder="1" applyAlignment="1" applyProtection="1">
      <alignment horizontal="justify" wrapText="1"/>
    </xf>
    <xf numFmtId="169" fontId="3" fillId="26" borderId="12" xfId="0" applyNumberFormat="1" applyFont="1" applyFill="1" applyBorder="1" applyAlignment="1" applyProtection="1">
      <alignment horizontal="center" vertical="top" wrapText="1"/>
    </xf>
    <xf numFmtId="49" fontId="3" fillId="26" borderId="12" xfId="0" applyNumberFormat="1" applyFont="1" applyFill="1" applyBorder="1" applyAlignment="1" applyProtection="1">
      <alignment horizontal="justify" vertical="top" wrapText="1"/>
    </xf>
    <xf numFmtId="0" fontId="3" fillId="26" borderId="12" xfId="0" applyFont="1" applyFill="1" applyBorder="1" applyAlignment="1" applyProtection="1">
      <alignment horizontal="center" vertical="top" shrinkToFit="1"/>
    </xf>
    <xf numFmtId="4" fontId="3" fillId="26" borderId="12" xfId="51" applyNumberFormat="1" applyFont="1" applyFill="1" applyBorder="1" applyAlignment="1" applyProtection="1">
      <alignment horizontal="center" vertical="top" shrinkToFit="1"/>
    </xf>
    <xf numFmtId="49" fontId="3" fillId="26" borderId="13" xfId="0" applyNumberFormat="1" applyFont="1" applyFill="1" applyBorder="1" applyAlignment="1" applyProtection="1">
      <alignment horizontal="justify" vertical="center" wrapText="1"/>
    </xf>
    <xf numFmtId="0" fontId="44" fillId="0" borderId="13" xfId="0" applyFont="1" applyBorder="1" applyAlignment="1" applyProtection="1">
      <alignment horizontal="center" vertical="top"/>
    </xf>
    <xf numFmtId="4" fontId="44" fillId="0" borderId="19" xfId="0" applyNumberFormat="1" applyFont="1" applyBorder="1" applyAlignment="1" applyProtection="1">
      <alignment horizontal="center" vertical="top"/>
    </xf>
    <xf numFmtId="0" fontId="44" fillId="0" borderId="16" xfId="0" applyFont="1" applyBorder="1" applyAlignment="1" applyProtection="1">
      <alignment horizontal="center" vertical="top"/>
    </xf>
    <xf numFmtId="4" fontId="44" fillId="0" borderId="38" xfId="0" applyNumberFormat="1" applyFont="1" applyBorder="1" applyAlignment="1" applyProtection="1">
      <alignment horizontal="center" vertical="top"/>
    </xf>
    <xf numFmtId="0" fontId="44" fillId="0" borderId="12" xfId="0" applyFont="1" applyBorder="1" applyAlignment="1" applyProtection="1">
      <alignment horizontal="center" vertical="top"/>
    </xf>
    <xf numFmtId="4" fontId="44" fillId="0" borderId="12" xfId="0" applyNumberFormat="1" applyFont="1" applyBorder="1" applyAlignment="1" applyProtection="1">
      <alignment horizontal="center" vertical="top"/>
    </xf>
    <xf numFmtId="0" fontId="44" fillId="0" borderId="36" xfId="0" applyFont="1" applyBorder="1" applyAlignment="1" applyProtection="1">
      <alignment horizontal="center" vertical="top"/>
    </xf>
    <xf numFmtId="4" fontId="44" fillId="0" borderId="16" xfId="0" applyNumberFormat="1" applyFont="1" applyBorder="1" applyAlignment="1" applyProtection="1">
      <alignment horizontal="center" vertical="top"/>
    </xf>
    <xf numFmtId="0" fontId="3" fillId="0" borderId="13" xfId="88" applyFont="1" applyBorder="1" applyAlignment="1" applyProtection="1">
      <alignment vertical="top"/>
    </xf>
    <xf numFmtId="0" fontId="3" fillId="0" borderId="13" xfId="136" applyFont="1" applyBorder="1" applyAlignment="1" applyProtection="1">
      <alignment horizontal="justify" vertical="top"/>
    </xf>
    <xf numFmtId="0" fontId="3" fillId="0" borderId="13" xfId="136" applyFont="1" applyBorder="1" applyAlignment="1" applyProtection="1">
      <alignment horizontal="center" vertical="top"/>
    </xf>
    <xf numFmtId="4" fontId="3" fillId="0" borderId="19" xfId="136" applyNumberFormat="1" applyFont="1" applyBorder="1" applyAlignment="1" applyProtection="1">
      <alignment horizontal="center" vertical="top"/>
    </xf>
    <xf numFmtId="0" fontId="41" fillId="0" borderId="13" xfId="136" applyFont="1" applyBorder="1" applyAlignment="1" applyProtection="1">
      <alignment horizontal="center" vertical="top"/>
    </xf>
    <xf numFmtId="4" fontId="41" fillId="0" borderId="19" xfId="136" applyNumberFormat="1" applyFont="1" applyBorder="1" applyAlignment="1" applyProtection="1">
      <alignment horizontal="center" vertical="top"/>
    </xf>
    <xf numFmtId="0" fontId="3" fillId="0" borderId="0" xfId="88" applyFont="1" applyBorder="1" applyAlignment="1" applyProtection="1">
      <alignment vertical="top"/>
    </xf>
    <xf numFmtId="4" fontId="3" fillId="0" borderId="13" xfId="88" applyNumberFormat="1" applyFont="1" applyBorder="1" applyAlignment="1" applyProtection="1">
      <alignment horizontal="center" vertical="top"/>
    </xf>
    <xf numFmtId="3" fontId="3" fillId="0" borderId="19" xfId="136" applyNumberFormat="1" applyFont="1" applyBorder="1" applyAlignment="1" applyProtection="1">
      <alignment horizontal="center" vertical="top"/>
    </xf>
    <xf numFmtId="0" fontId="3" fillId="0" borderId="12" xfId="136" applyFont="1" applyBorder="1" applyAlignment="1" applyProtection="1">
      <alignment horizontal="justify" vertical="top"/>
    </xf>
    <xf numFmtId="0" fontId="41" fillId="0" borderId="12" xfId="136" applyFont="1" applyBorder="1" applyAlignment="1" applyProtection="1">
      <alignment horizontal="center" vertical="top"/>
    </xf>
    <xf numFmtId="4" fontId="41" fillId="0" borderId="35" xfId="136" applyNumberFormat="1" applyFont="1" applyBorder="1" applyAlignment="1" applyProtection="1">
      <alignment horizontal="center" vertical="top"/>
    </xf>
    <xf numFmtId="0" fontId="41" fillId="0" borderId="12" xfId="0" applyFont="1" applyBorder="1" applyAlignment="1" applyProtection="1">
      <alignment vertical="top"/>
    </xf>
    <xf numFmtId="0" fontId="41" fillId="0" borderId="16" xfId="0" applyFont="1" applyBorder="1" applyAlignment="1" applyProtection="1">
      <alignment vertical="top"/>
    </xf>
    <xf numFmtId="4" fontId="41" fillId="0" borderId="38" xfId="136" applyNumberFormat="1" applyFont="1" applyBorder="1" applyAlignment="1" applyProtection="1">
      <alignment horizontal="center" vertical="top"/>
    </xf>
    <xf numFmtId="49" fontId="3" fillId="0" borderId="13" xfId="88" applyNumberFormat="1" applyFont="1" applyFill="1" applyBorder="1" applyAlignment="1" applyProtection="1">
      <alignment horizontal="center" vertical="center" wrapText="1"/>
    </xf>
    <xf numFmtId="0" fontId="3" fillId="0" borderId="13" xfId="136" applyFont="1" applyBorder="1" applyAlignment="1" applyProtection="1">
      <alignment horizontal="justify" vertical="center"/>
    </xf>
    <xf numFmtId="0" fontId="3" fillId="0" borderId="13" xfId="136" applyFont="1" applyBorder="1" applyAlignment="1" applyProtection="1">
      <alignment horizontal="center" vertical="center"/>
    </xf>
    <xf numFmtId="4" fontId="3" fillId="0" borderId="19" xfId="136" applyNumberFormat="1" applyFont="1" applyBorder="1" applyAlignment="1" applyProtection="1">
      <alignment horizontal="center" vertical="center"/>
    </xf>
    <xf numFmtId="0" fontId="3" fillId="0" borderId="0" xfId="0" quotePrefix="1" applyFont="1" applyBorder="1" applyAlignment="1" applyProtection="1">
      <alignment horizontal="justify"/>
    </xf>
    <xf numFmtId="0" fontId="45" fillId="26" borderId="14" xfId="88" applyFont="1" applyFill="1" applyBorder="1" applyAlignment="1" applyProtection="1">
      <alignment horizontal="center" vertical="top" shrinkToFit="1"/>
    </xf>
    <xf numFmtId="4" fontId="41" fillId="26" borderId="24" xfId="53" applyNumberFormat="1" applyFont="1" applyFill="1" applyBorder="1" applyAlignment="1" applyProtection="1">
      <alignment horizontal="center" vertical="top" shrinkToFit="1"/>
    </xf>
    <xf numFmtId="0" fontId="3" fillId="0" borderId="0" xfId="0" quotePrefix="1" applyFont="1" applyBorder="1" applyAlignment="1" applyProtection="1">
      <alignment horizontal="justify" wrapText="1"/>
    </xf>
    <xf numFmtId="0" fontId="3" fillId="0" borderId="0" xfId="0" applyFont="1" applyBorder="1" applyAlignment="1" applyProtection="1">
      <alignment horizontal="justify"/>
    </xf>
    <xf numFmtId="0" fontId="3" fillId="0" borderId="0" xfId="0" applyFont="1" applyBorder="1" applyAlignment="1" applyProtection="1">
      <alignment horizontal="justify" vertical="top"/>
    </xf>
    <xf numFmtId="4" fontId="41" fillId="26" borderId="14" xfId="53" applyNumberFormat="1" applyFont="1" applyFill="1" applyBorder="1" applyAlignment="1" applyProtection="1">
      <alignment horizontal="center" vertical="top" shrinkToFit="1"/>
    </xf>
    <xf numFmtId="0" fontId="41" fillId="26" borderId="16" xfId="88" applyFont="1" applyFill="1" applyBorder="1" applyAlignment="1" applyProtection="1">
      <alignment horizontal="center" vertical="top" shrinkToFit="1"/>
    </xf>
    <xf numFmtId="4" fontId="41" fillId="26" borderId="38" xfId="53" applyNumberFormat="1" applyFont="1" applyFill="1" applyBorder="1" applyAlignment="1" applyProtection="1">
      <alignment horizontal="center" vertical="top" shrinkToFit="1"/>
    </xf>
    <xf numFmtId="0" fontId="41" fillId="26" borderId="14" xfId="88" applyFont="1" applyFill="1" applyBorder="1" applyAlignment="1" applyProtection="1">
      <alignment horizontal="center" vertical="top" shrinkToFit="1"/>
    </xf>
    <xf numFmtId="0" fontId="3" fillId="26" borderId="12" xfId="0" applyFont="1" applyFill="1" applyBorder="1" applyAlignment="1" applyProtection="1">
      <alignment horizontal="center" vertical="top"/>
    </xf>
    <xf numFmtId="4" fontId="3" fillId="26" borderId="35" xfId="0" applyNumberFormat="1" applyFont="1" applyFill="1" applyBorder="1" applyAlignment="1" applyProtection="1">
      <alignment horizontal="center" vertical="top"/>
    </xf>
    <xf numFmtId="4" fontId="3" fillId="26" borderId="38" xfId="53" applyNumberFormat="1" applyFont="1" applyFill="1" applyBorder="1" applyAlignment="1" applyProtection="1">
      <alignment horizontal="center" vertical="top" shrinkToFit="1"/>
    </xf>
    <xf numFmtId="4" fontId="3" fillId="26" borderId="24" xfId="53" applyNumberFormat="1" applyFont="1" applyFill="1" applyBorder="1" applyAlignment="1" applyProtection="1">
      <alignment horizontal="center" vertical="top" shrinkToFit="1"/>
    </xf>
    <xf numFmtId="49" fontId="3" fillId="26" borderId="13" xfId="88" applyNumberFormat="1" applyFont="1" applyFill="1" applyBorder="1" applyAlignment="1" applyProtection="1">
      <alignment horizontal="center" vertical="top" wrapText="1"/>
    </xf>
    <xf numFmtId="0" fontId="2" fillId="26" borderId="13" xfId="88" applyNumberFormat="1" applyFont="1" applyFill="1" applyBorder="1" applyAlignment="1" applyProtection="1">
      <alignment horizontal="justify" vertical="top" wrapText="1"/>
    </xf>
    <xf numFmtId="4" fontId="3" fillId="26" borderId="19" xfId="53" applyNumberFormat="1" applyFont="1" applyFill="1" applyBorder="1" applyAlignment="1" applyProtection="1">
      <alignment horizontal="center" vertical="top" shrinkToFit="1"/>
    </xf>
    <xf numFmtId="4" fontId="3" fillId="26" borderId="0" xfId="88" applyNumberFormat="1" applyFont="1" applyFill="1" applyBorder="1" applyAlignment="1" applyProtection="1">
      <alignment horizontal="center"/>
    </xf>
    <xf numFmtId="0" fontId="3" fillId="26" borderId="16" xfId="0" applyFont="1" applyFill="1" applyBorder="1" applyAlignment="1" applyProtection="1">
      <alignment horizontal="justify" vertical="top" wrapText="1"/>
    </xf>
    <xf numFmtId="169" fontId="3" fillId="26" borderId="14" xfId="0" applyNumberFormat="1" applyFont="1" applyFill="1" applyBorder="1" applyAlignment="1" applyProtection="1">
      <alignment horizontal="center" vertical="top" wrapText="1"/>
    </xf>
    <xf numFmtId="0" fontId="3" fillId="26" borderId="14" xfId="0" applyFont="1" applyFill="1" applyBorder="1" applyAlignment="1" applyProtection="1">
      <alignment horizontal="center" vertical="top" shrinkToFit="1"/>
    </xf>
    <xf numFmtId="4" fontId="3" fillId="26" borderId="14" xfId="51" applyNumberFormat="1" applyFont="1" applyFill="1" applyBorder="1" applyAlignment="1" applyProtection="1">
      <alignment horizontal="center" vertical="top" shrinkToFit="1"/>
    </xf>
    <xf numFmtId="0" fontId="3" fillId="26" borderId="13" xfId="0" quotePrefix="1" applyFont="1" applyFill="1" applyBorder="1" applyAlignment="1" applyProtection="1">
      <alignment horizontal="justify" wrapText="1"/>
    </xf>
    <xf numFmtId="0" fontId="3" fillId="26" borderId="61" xfId="0" applyFont="1" applyFill="1" applyBorder="1" applyAlignment="1" applyProtection="1">
      <alignment horizontal="justify" wrapText="1"/>
    </xf>
    <xf numFmtId="0" fontId="3" fillId="26" borderId="13" xfId="0" quotePrefix="1" applyFont="1" applyFill="1" applyBorder="1" applyAlignment="1" applyProtection="1">
      <alignment vertical="top"/>
    </xf>
    <xf numFmtId="49" fontId="3" fillId="26" borderId="14" xfId="0" applyNumberFormat="1" applyFont="1" applyFill="1" applyBorder="1" applyAlignment="1" applyProtection="1">
      <alignment horizontal="justify" vertical="top" wrapText="1"/>
    </xf>
    <xf numFmtId="3" fontId="3" fillId="26" borderId="12" xfId="53" applyNumberFormat="1" applyFont="1" applyFill="1" applyBorder="1" applyAlignment="1" applyProtection="1">
      <alignment horizontal="center" vertical="top" shrinkToFit="1"/>
    </xf>
    <xf numFmtId="0" fontId="3" fillId="0" borderId="13" xfId="97" applyFont="1" applyFill="1" applyBorder="1" applyAlignment="1" applyProtection="1">
      <alignment horizontal="justify" vertical="justify" wrapText="1"/>
    </xf>
    <xf numFmtId="0" fontId="3" fillId="0" borderId="13" xfId="0" applyFont="1" applyFill="1" applyBorder="1" applyAlignment="1" applyProtection="1">
      <alignment horizontal="center"/>
    </xf>
    <xf numFmtId="4" fontId="3" fillId="0" borderId="13" xfId="0" applyNumberFormat="1" applyFont="1" applyBorder="1" applyAlignment="1" applyProtection="1">
      <alignment horizontal="center"/>
    </xf>
    <xf numFmtId="0" fontId="3" fillId="0" borderId="55" xfId="0" applyFont="1" applyFill="1" applyBorder="1" applyAlignment="1" applyProtection="1">
      <alignment horizontal="center"/>
    </xf>
    <xf numFmtId="3" fontId="3" fillId="0" borderId="55" xfId="0" applyNumberFormat="1" applyFont="1" applyFill="1" applyBorder="1" applyAlignment="1" applyProtection="1">
      <alignment horizontal="center"/>
    </xf>
    <xf numFmtId="0" fontId="3" fillId="0" borderId="14" xfId="0" applyFont="1" applyBorder="1" applyAlignment="1" applyProtection="1">
      <alignment wrapText="1"/>
    </xf>
    <xf numFmtId="169" fontId="3" fillId="26" borderId="13" xfId="88" applyNumberFormat="1" applyFont="1" applyFill="1" applyBorder="1" applyAlignment="1" applyProtection="1">
      <alignment horizontal="center" vertical="center" wrapText="1"/>
    </xf>
    <xf numFmtId="0" fontId="3" fillId="26" borderId="13" xfId="88" applyFont="1" applyFill="1" applyBorder="1" applyAlignment="1" applyProtection="1">
      <alignment horizontal="center" vertical="center" shrinkToFit="1"/>
    </xf>
    <xf numFmtId="4" fontId="3" fillId="26" borderId="13" xfId="53" applyNumberFormat="1" applyFont="1" applyFill="1" applyBorder="1" applyAlignment="1" applyProtection="1">
      <alignment horizontal="center" vertical="center" shrinkToFit="1"/>
    </xf>
    <xf numFmtId="0" fontId="3" fillId="0" borderId="19" xfId="136" applyFont="1" applyBorder="1" applyAlignment="1" applyProtection="1">
      <alignment horizontal="center" vertical="top"/>
    </xf>
    <xf numFmtId="0" fontId="3" fillId="26" borderId="13" xfId="0" quotePrefix="1" applyFont="1" applyFill="1" applyBorder="1" applyAlignment="1" applyProtection="1">
      <alignment horizontal="justify" vertical="center" wrapText="1"/>
    </xf>
    <xf numFmtId="49" fontId="3" fillId="26" borderId="16" xfId="0" applyNumberFormat="1" applyFont="1" applyFill="1" applyBorder="1" applyAlignment="1" applyProtection="1">
      <alignment horizontal="justify" vertical="top" wrapText="1"/>
    </xf>
    <xf numFmtId="0" fontId="3" fillId="26" borderId="17" xfId="88" applyFont="1" applyFill="1" applyBorder="1" applyAlignment="1" applyProtection="1">
      <alignment horizontal="center" vertical="top" shrinkToFit="1"/>
    </xf>
    <xf numFmtId="0" fontId="3" fillId="26" borderId="23" xfId="88" applyFont="1" applyFill="1" applyBorder="1" applyAlignment="1" applyProtection="1">
      <alignment horizontal="center" vertical="top" shrinkToFit="1"/>
    </xf>
    <xf numFmtId="0" fontId="3" fillId="26" borderId="36" xfId="88" applyFont="1" applyFill="1" applyBorder="1" applyAlignment="1" applyProtection="1">
      <alignment horizontal="center" vertical="top" shrinkToFit="1"/>
    </xf>
    <xf numFmtId="0" fontId="3" fillId="26" borderId="61" xfId="88" applyFont="1" applyFill="1" applyBorder="1" applyAlignment="1" applyProtection="1">
      <alignment horizontal="center" vertical="top" shrinkToFit="1"/>
    </xf>
    <xf numFmtId="49" fontId="2" fillId="26" borderId="13" xfId="88" applyNumberFormat="1" applyFont="1" applyFill="1" applyBorder="1" applyAlignment="1" applyProtection="1">
      <alignment horizontal="center" vertical="top" wrapText="1"/>
    </xf>
    <xf numFmtId="0" fontId="2" fillId="26" borderId="16" xfId="88" applyNumberFormat="1" applyFont="1" applyFill="1" applyBorder="1" applyAlignment="1" applyProtection="1">
      <alignment horizontal="justify" vertical="top" wrapText="1"/>
    </xf>
    <xf numFmtId="0" fontId="3" fillId="0" borderId="12" xfId="0" applyFont="1" applyBorder="1" applyAlignment="1" applyProtection="1">
      <alignment horizontal="center" vertical="top"/>
    </xf>
    <xf numFmtId="0" fontId="3" fillId="0" borderId="24" xfId="0" applyFont="1" applyBorder="1" applyAlignment="1" applyProtection="1">
      <alignment horizontal="justify" vertical="top"/>
    </xf>
    <xf numFmtId="0" fontId="3" fillId="0" borderId="0" xfId="0" applyFont="1" applyBorder="1" applyAlignment="1" applyProtection="1">
      <alignment horizontal="center" vertical="top"/>
    </xf>
    <xf numFmtId="0" fontId="3" fillId="0" borderId="23" xfId="0" applyFont="1" applyBorder="1" applyAlignment="1" applyProtection="1">
      <alignment horizontal="center" vertical="top"/>
    </xf>
    <xf numFmtId="0" fontId="3" fillId="0" borderId="14" xfId="0" applyFont="1" applyBorder="1" applyAlignment="1" applyProtection="1">
      <alignment horizontal="justify" vertical="top"/>
    </xf>
    <xf numFmtId="0" fontId="3" fillId="0" borderId="36" xfId="0" applyFont="1" applyBorder="1" applyAlignment="1" applyProtection="1">
      <alignment horizontal="center" vertical="top"/>
    </xf>
    <xf numFmtId="0" fontId="3" fillId="0" borderId="16" xfId="0" applyFont="1" applyBorder="1" applyAlignment="1" applyProtection="1">
      <alignment horizontal="justify" vertical="top"/>
    </xf>
    <xf numFmtId="0" fontId="3" fillId="0" borderId="37" xfId="0" applyFont="1" applyBorder="1" applyAlignment="1" applyProtection="1">
      <alignment horizontal="center" vertical="top"/>
    </xf>
    <xf numFmtId="0" fontId="3" fillId="0" borderId="61" xfId="0" applyFont="1" applyBorder="1" applyAlignment="1" applyProtection="1">
      <alignment horizontal="center" vertical="top"/>
    </xf>
    <xf numFmtId="0" fontId="3" fillId="0" borderId="23" xfId="0" applyFont="1" applyBorder="1" applyAlignment="1" applyProtection="1">
      <alignment horizontal="center" vertical="center"/>
    </xf>
    <xf numFmtId="0" fontId="3" fillId="0" borderId="14" xfId="0" applyFont="1" applyBorder="1" applyAlignment="1" applyProtection="1">
      <alignment horizontal="justify" vertical="center"/>
    </xf>
    <xf numFmtId="0" fontId="3" fillId="0" borderId="0" xfId="0" applyFont="1" applyBorder="1" applyAlignment="1" applyProtection="1">
      <alignment horizontal="center" vertical="center"/>
    </xf>
    <xf numFmtId="4" fontId="3" fillId="0" borderId="14" xfId="0" applyNumberFormat="1" applyFont="1" applyBorder="1" applyAlignment="1" applyProtection="1">
      <alignment horizontal="center" vertical="center"/>
    </xf>
    <xf numFmtId="0" fontId="3" fillId="0" borderId="14" xfId="0" applyFont="1" applyBorder="1" applyAlignment="1" applyProtection="1">
      <alignment horizontal="center" vertical="center"/>
    </xf>
    <xf numFmtId="49" fontId="3" fillId="0" borderId="14" xfId="0" applyNumberFormat="1" applyFont="1" applyBorder="1" applyAlignment="1" applyProtection="1">
      <alignment horizontal="justify" vertical="center"/>
    </xf>
    <xf numFmtId="49" fontId="3" fillId="0" borderId="14" xfId="0" applyNumberFormat="1" applyFont="1" applyBorder="1" applyAlignment="1" applyProtection="1">
      <alignment horizontal="justify" vertical="center" wrapText="1"/>
    </xf>
    <xf numFmtId="0" fontId="3" fillId="0" borderId="13" xfId="0" applyFont="1" applyBorder="1" applyAlignment="1" applyProtection="1">
      <alignment horizontal="center" vertical="center"/>
    </xf>
    <xf numFmtId="0" fontId="3" fillId="0" borderId="13" xfId="0" applyFont="1" applyBorder="1" applyAlignment="1" applyProtection="1">
      <alignment horizontal="justify" vertical="center"/>
    </xf>
    <xf numFmtId="0" fontId="3" fillId="0" borderId="18" xfId="0" applyFont="1" applyBorder="1" applyAlignment="1" applyProtection="1">
      <alignment horizontal="center" vertical="center"/>
    </xf>
    <xf numFmtId="4" fontId="3" fillId="0" borderId="12" xfId="0" applyNumberFormat="1" applyFont="1" applyBorder="1" applyAlignment="1" applyProtection="1">
      <alignment horizontal="center" vertical="top"/>
    </xf>
    <xf numFmtId="0" fontId="3" fillId="0" borderId="14" xfId="0" applyFont="1" applyBorder="1" applyAlignment="1" applyProtection="1">
      <alignment horizontal="center" vertical="top"/>
    </xf>
    <xf numFmtId="0" fontId="3" fillId="0" borderId="14" xfId="0" applyFont="1" applyBorder="1" applyAlignment="1" applyProtection="1">
      <alignment horizontal="justify" vertical="center" wrapText="1"/>
    </xf>
    <xf numFmtId="0" fontId="3" fillId="0" borderId="16" xfId="0" applyFont="1" applyBorder="1" applyAlignment="1" applyProtection="1">
      <alignment horizontal="center" vertical="center"/>
    </xf>
    <xf numFmtId="0" fontId="3" fillId="0" borderId="16" xfId="0" applyFont="1" applyBorder="1" applyAlignment="1" applyProtection="1">
      <alignment horizontal="justify" vertical="center" wrapText="1"/>
    </xf>
    <xf numFmtId="0" fontId="3" fillId="0" borderId="37" xfId="0" applyFont="1" applyBorder="1" applyAlignment="1" applyProtection="1">
      <alignment horizontal="center" vertical="center"/>
    </xf>
    <xf numFmtId="4" fontId="3" fillId="0" borderId="16" xfId="0" applyNumberFormat="1" applyFont="1" applyBorder="1" applyAlignment="1" applyProtection="1">
      <alignment horizontal="center" vertical="center"/>
    </xf>
    <xf numFmtId="0" fontId="3" fillId="0" borderId="34" xfId="0" applyFont="1" applyFill="1" applyBorder="1" applyAlignment="1" applyProtection="1">
      <alignment horizontal="center" vertical="top"/>
    </xf>
    <xf numFmtId="4" fontId="3" fillId="0" borderId="12" xfId="0" applyNumberFormat="1" applyFont="1" applyFill="1" applyBorder="1" applyAlignment="1" applyProtection="1">
      <alignment horizontal="center" vertical="top"/>
    </xf>
    <xf numFmtId="0" fontId="3" fillId="0" borderId="13" xfId="0" applyFont="1" applyBorder="1" applyAlignment="1" applyProtection="1">
      <alignment horizontal="center" vertical="top"/>
    </xf>
    <xf numFmtId="0" fontId="3" fillId="0" borderId="18" xfId="0" applyFont="1" applyBorder="1" applyAlignment="1" applyProtection="1">
      <alignment horizontal="center" vertical="top"/>
    </xf>
    <xf numFmtId="0" fontId="3" fillId="0" borderId="16" xfId="0" applyFont="1" applyBorder="1" applyAlignment="1" applyProtection="1">
      <alignment vertical="center"/>
    </xf>
    <xf numFmtId="3" fontId="3" fillId="0" borderId="14" xfId="0" applyNumberFormat="1" applyFont="1" applyBorder="1" applyAlignment="1" applyProtection="1">
      <alignment horizontal="center" vertical="center"/>
    </xf>
    <xf numFmtId="3" fontId="3" fillId="0" borderId="16" xfId="0" applyNumberFormat="1" applyFont="1" applyBorder="1" applyAlignment="1" applyProtection="1">
      <alignment horizontal="center" vertical="center"/>
    </xf>
    <xf numFmtId="0" fontId="3" fillId="0" borderId="17" xfId="0" applyFont="1" applyBorder="1" applyAlignment="1" applyProtection="1">
      <alignment horizontal="center" vertical="center"/>
    </xf>
    <xf numFmtId="0" fontId="3" fillId="0" borderId="12" xfId="0" applyFont="1" applyBorder="1" applyAlignment="1" applyProtection="1">
      <alignment horizontal="center" vertical="center"/>
    </xf>
    <xf numFmtId="0" fontId="3" fillId="0" borderId="12" xfId="0" applyFont="1" applyBorder="1" applyAlignment="1" applyProtection="1">
      <alignment horizontal="justify" vertical="center" wrapText="1"/>
    </xf>
    <xf numFmtId="0" fontId="3" fillId="0" borderId="19" xfId="0" applyFont="1" applyBorder="1" applyAlignment="1" applyProtection="1">
      <alignment horizontal="justify" vertical="center" wrapText="1"/>
    </xf>
    <xf numFmtId="0" fontId="3" fillId="0" borderId="13" xfId="0" applyFont="1" applyBorder="1" applyProtection="1"/>
    <xf numFmtId="0" fontId="3" fillId="0" borderId="38" xfId="0" applyFont="1" applyBorder="1" applyAlignment="1" applyProtection="1">
      <alignment horizontal="justify" vertical="center" wrapText="1"/>
    </xf>
    <xf numFmtId="3" fontId="3" fillId="0" borderId="13" xfId="0" applyNumberFormat="1" applyFont="1" applyBorder="1" applyAlignment="1" applyProtection="1">
      <alignment horizontal="center" vertical="center"/>
    </xf>
    <xf numFmtId="0" fontId="3" fillId="0" borderId="0" xfId="0" applyFont="1" applyBorder="1" applyProtection="1"/>
    <xf numFmtId="0" fontId="3" fillId="0" borderId="13" xfId="88" applyNumberFormat="1" applyFont="1" applyFill="1" applyBorder="1" applyAlignment="1" applyProtection="1">
      <alignment horizontal="justify" vertical="center" wrapText="1"/>
    </xf>
    <xf numFmtId="0" fontId="3" fillId="0" borderId="12" xfId="88" applyFont="1" applyFill="1" applyBorder="1" applyAlignment="1" applyProtection="1">
      <alignment horizontal="center" vertical="center" shrinkToFit="1"/>
    </xf>
    <xf numFmtId="0" fontId="2" fillId="26" borderId="13" xfId="88" applyFont="1" applyFill="1" applyBorder="1" applyAlignment="1" applyProtection="1">
      <alignment horizontal="center" vertical="top" shrinkToFit="1"/>
    </xf>
    <xf numFmtId="169" fontId="3" fillId="26" borderId="16" xfId="88" applyNumberFormat="1" applyFont="1" applyFill="1" applyBorder="1" applyAlignment="1" applyProtection="1">
      <alignment horizontal="center" vertical="top" wrapText="1"/>
    </xf>
    <xf numFmtId="0" fontId="2" fillId="26" borderId="16" xfId="88" applyFont="1" applyFill="1" applyBorder="1" applyAlignment="1" applyProtection="1">
      <alignment horizontal="center" vertical="top" shrinkToFit="1"/>
    </xf>
    <xf numFmtId="0" fontId="3" fillId="0" borderId="12" xfId="0" applyFont="1" applyBorder="1" applyAlignment="1" applyProtection="1">
      <alignment horizontal="center" vertical="top" wrapText="1"/>
    </xf>
    <xf numFmtId="0" fontId="3" fillId="0" borderId="13" xfId="0" applyFont="1" applyFill="1" applyBorder="1" applyAlignment="1" applyProtection="1">
      <alignment horizontal="justify" wrapText="1"/>
    </xf>
    <xf numFmtId="0" fontId="3" fillId="0" borderId="13" xfId="0" applyFont="1" applyBorder="1" applyAlignment="1" applyProtection="1">
      <alignment horizontal="justify"/>
    </xf>
    <xf numFmtId="0" fontId="31" fillId="0" borderId="0" xfId="0" applyFont="1" applyBorder="1" applyAlignment="1" applyProtection="1">
      <alignment horizontal="justify" vertical="top" wrapText="1"/>
    </xf>
    <xf numFmtId="0" fontId="3" fillId="0" borderId="14" xfId="0" applyFont="1" applyFill="1" applyBorder="1" applyAlignment="1" applyProtection="1">
      <alignment horizontal="justify" vertical="center" wrapText="1"/>
    </xf>
    <xf numFmtId="3" fontId="3" fillId="26" borderId="16" xfId="53" applyNumberFormat="1" applyFont="1" applyFill="1" applyBorder="1" applyAlignment="1" applyProtection="1">
      <alignment horizontal="center" vertical="top" shrinkToFit="1"/>
    </xf>
    <xf numFmtId="169" fontId="2" fillId="26" borderId="14" xfId="0" applyNumberFormat="1" applyFont="1" applyFill="1" applyBorder="1" applyAlignment="1" applyProtection="1">
      <alignment horizontal="center" vertical="top" wrapText="1"/>
    </xf>
    <xf numFmtId="0" fontId="2" fillId="26" borderId="14" xfId="0" applyNumberFormat="1" applyFont="1" applyFill="1" applyBorder="1" applyAlignment="1" applyProtection="1">
      <alignment horizontal="justify" vertical="top" wrapText="1"/>
    </xf>
    <xf numFmtId="0" fontId="2" fillId="26" borderId="14" xfId="0" applyFont="1" applyFill="1" applyBorder="1" applyAlignment="1" applyProtection="1">
      <alignment horizontal="center" vertical="top" wrapText="1"/>
    </xf>
    <xf numFmtId="0" fontId="3" fillId="26" borderId="12" xfId="0" applyNumberFormat="1" applyFont="1" applyFill="1" applyBorder="1" applyAlignment="1" applyProtection="1">
      <alignment horizontal="justify" vertical="top" wrapText="1"/>
    </xf>
    <xf numFmtId="0" fontId="2" fillId="26" borderId="12" xfId="0" applyFont="1" applyFill="1" applyBorder="1" applyAlignment="1" applyProtection="1">
      <alignment horizontal="center" vertical="top" wrapText="1"/>
    </xf>
    <xf numFmtId="0" fontId="3" fillId="26" borderId="16" xfId="0" applyNumberFormat="1" applyFont="1" applyFill="1" applyBorder="1" applyAlignment="1" applyProtection="1">
      <alignment horizontal="justify" vertical="top" wrapText="1"/>
    </xf>
    <xf numFmtId="0" fontId="3" fillId="26" borderId="16" xfId="0" applyFont="1" applyFill="1" applyBorder="1" applyAlignment="1" applyProtection="1">
      <alignment horizontal="center" vertical="top" wrapText="1"/>
    </xf>
    <xf numFmtId="0" fontId="3" fillId="26" borderId="13" xfId="0" applyFont="1" applyFill="1" applyBorder="1" applyAlignment="1" applyProtection="1">
      <alignment horizontal="center" vertical="top" wrapText="1"/>
    </xf>
    <xf numFmtId="169" fontId="2" fillId="26" borderId="14" xfId="88" applyNumberFormat="1" applyFont="1" applyFill="1" applyBorder="1" applyAlignment="1" applyProtection="1">
      <alignment horizontal="center" vertical="top" wrapText="1"/>
    </xf>
    <xf numFmtId="0" fontId="2" fillId="26" borderId="14" xfId="88" applyNumberFormat="1" applyFont="1" applyFill="1" applyBorder="1" applyAlignment="1" applyProtection="1">
      <alignment horizontal="justify" vertical="top" wrapText="1"/>
    </xf>
    <xf numFmtId="169" fontId="2" fillId="26" borderId="16" xfId="88" applyNumberFormat="1" applyFont="1" applyFill="1" applyBorder="1" applyAlignment="1" applyProtection="1">
      <alignment horizontal="center" vertical="top" wrapText="1"/>
    </xf>
    <xf numFmtId="3" fontId="3" fillId="26" borderId="12" xfId="88" applyNumberFormat="1" applyFont="1" applyFill="1" applyBorder="1" applyAlignment="1" applyProtection="1">
      <alignment horizontal="center" vertical="top"/>
    </xf>
    <xf numFmtId="0" fontId="3" fillId="26" borderId="13" xfId="0" quotePrefix="1" applyNumberFormat="1" applyFont="1" applyFill="1" applyBorder="1" applyAlignment="1" applyProtection="1">
      <alignment horizontal="justify" vertical="top" wrapText="1"/>
    </xf>
    <xf numFmtId="49" fontId="3" fillId="26" borderId="55" xfId="0" applyNumberFormat="1" applyFont="1" applyFill="1" applyBorder="1" applyAlignment="1" applyProtection="1">
      <alignment horizontal="justify" vertical="top" wrapText="1"/>
    </xf>
    <xf numFmtId="0" fontId="3" fillId="26" borderId="55" xfId="0" applyFont="1" applyFill="1" applyBorder="1" applyAlignment="1" applyProtection="1">
      <alignment horizontal="center" vertical="top"/>
    </xf>
    <xf numFmtId="4" fontId="3" fillId="26" borderId="55" xfId="0" applyNumberFormat="1" applyFont="1" applyFill="1" applyBorder="1" applyAlignment="1" applyProtection="1">
      <alignment horizontal="center" vertical="top"/>
    </xf>
    <xf numFmtId="49" fontId="3" fillId="26" borderId="13" xfId="108" applyNumberFormat="1" applyFont="1" applyFill="1" applyBorder="1" applyAlignment="1" applyProtection="1">
      <alignment horizontal="justify" vertical="top" wrapText="1"/>
    </xf>
    <xf numFmtId="49" fontId="3" fillId="26" borderId="12" xfId="108" applyNumberFormat="1" applyFont="1" applyFill="1" applyBorder="1" applyAlignment="1" applyProtection="1">
      <alignment horizontal="justify" vertical="top" wrapText="1"/>
    </xf>
    <xf numFmtId="49" fontId="3" fillId="26" borderId="16" xfId="0" quotePrefix="1" applyNumberFormat="1" applyFont="1" applyFill="1" applyBorder="1" applyAlignment="1" applyProtection="1">
      <alignment horizontal="justify" vertical="top" wrapText="1"/>
    </xf>
    <xf numFmtId="2" fontId="3" fillId="26" borderId="14" xfId="0" applyNumberFormat="1" applyFont="1" applyFill="1" applyBorder="1" applyAlignment="1" applyProtection="1">
      <alignment horizontal="left" vertical="top" wrapText="1"/>
    </xf>
    <xf numFmtId="3" fontId="3" fillId="26" borderId="12" xfId="88" applyNumberFormat="1" applyFont="1" applyFill="1" applyBorder="1" applyAlignment="1" applyProtection="1">
      <alignment horizontal="center" vertical="top" shrinkToFit="1"/>
    </xf>
    <xf numFmtId="172" fontId="3" fillId="26" borderId="14" xfId="0" applyNumberFormat="1" applyFont="1" applyFill="1" applyBorder="1" applyAlignment="1" applyProtection="1">
      <alignment horizontal="justify" vertical="top" wrapText="1"/>
    </xf>
    <xf numFmtId="4" fontId="3" fillId="26" borderId="12" xfId="88" applyNumberFormat="1" applyFont="1" applyFill="1" applyBorder="1" applyAlignment="1" applyProtection="1">
      <alignment horizontal="center" vertical="top" shrinkToFit="1"/>
    </xf>
    <xf numFmtId="0" fontId="3" fillId="26" borderId="24" xfId="88" applyNumberFormat="1" applyFont="1" applyFill="1" applyBorder="1" applyAlignment="1" applyProtection="1">
      <alignment horizontal="justify" vertical="top" wrapText="1"/>
    </xf>
    <xf numFmtId="0" fontId="3" fillId="26" borderId="24" xfId="88" applyFont="1" applyFill="1" applyBorder="1" applyAlignment="1" applyProtection="1">
      <alignment horizontal="center" vertical="top" shrinkToFit="1"/>
    </xf>
    <xf numFmtId="0" fontId="3" fillId="0" borderId="14" xfId="0" applyFont="1" applyFill="1" applyBorder="1" applyAlignment="1" applyProtection="1">
      <alignment horizontal="justify" vertical="distributed" wrapText="1"/>
    </xf>
    <xf numFmtId="4" fontId="41" fillId="0" borderId="16" xfId="53" applyNumberFormat="1" applyFont="1" applyFill="1" applyBorder="1" applyAlignment="1" applyProtection="1">
      <alignment horizontal="center" vertical="top" shrinkToFit="1"/>
    </xf>
    <xf numFmtId="4" fontId="41" fillId="26" borderId="13" xfId="53" applyNumberFormat="1" applyFont="1" applyFill="1" applyBorder="1" applyAlignment="1" applyProtection="1">
      <alignment horizontal="center" vertical="top" shrinkToFit="1"/>
    </xf>
    <xf numFmtId="3" fontId="3" fillId="0" borderId="13" xfId="53" applyNumberFormat="1" applyFont="1" applyFill="1" applyBorder="1" applyAlignment="1" applyProtection="1">
      <alignment horizontal="center" vertical="top" shrinkToFit="1"/>
    </xf>
    <xf numFmtId="0" fontId="3" fillId="0" borderId="0" xfId="0" applyFont="1" applyFill="1" applyBorder="1" applyAlignment="1" applyProtection="1">
      <alignment horizontal="left"/>
    </xf>
    <xf numFmtId="0" fontId="3" fillId="0" borderId="0" xfId="0" applyFont="1" applyFill="1" applyBorder="1" applyProtection="1"/>
    <xf numFmtId="0" fontId="3" fillId="0" borderId="14" xfId="106" applyFont="1" applyBorder="1" applyAlignment="1" applyProtection="1">
      <alignment horizontal="justify" vertical="center"/>
    </xf>
    <xf numFmtId="0" fontId="3" fillId="0" borderId="14" xfId="106" applyFont="1" applyBorder="1" applyAlignment="1" applyProtection="1">
      <alignment horizontal="left" vertical="center"/>
    </xf>
    <xf numFmtId="0" fontId="3" fillId="0" borderId="16" xfId="106" applyFont="1" applyBorder="1" applyAlignment="1" applyProtection="1">
      <alignment horizontal="justify" vertical="center"/>
    </xf>
    <xf numFmtId="0" fontId="3" fillId="0" borderId="13" xfId="106" applyFont="1" applyBorder="1" applyAlignment="1" applyProtection="1">
      <alignment horizontal="justify" vertical="center"/>
    </xf>
    <xf numFmtId="0" fontId="3" fillId="0" borderId="13" xfId="88" applyFont="1" applyBorder="1" applyAlignment="1" applyProtection="1">
      <alignment horizontal="justify" vertical="center" wrapText="1"/>
    </xf>
    <xf numFmtId="0" fontId="3" fillId="0" borderId="13" xfId="0" applyFont="1" applyBorder="1" applyAlignment="1" applyProtection="1">
      <alignment horizontal="left" vertical="center" wrapText="1"/>
    </xf>
    <xf numFmtId="49" fontId="3" fillId="26" borderId="14" xfId="0" applyNumberFormat="1" applyFont="1" applyFill="1" applyBorder="1" applyAlignment="1" applyProtection="1">
      <alignment vertical="top" wrapText="1"/>
    </xf>
    <xf numFmtId="0" fontId="3" fillId="26" borderId="14" xfId="0" applyNumberFormat="1" applyFont="1" applyFill="1" applyBorder="1" applyAlignment="1" applyProtection="1">
      <alignment vertical="top" wrapText="1"/>
    </xf>
    <xf numFmtId="0" fontId="3" fillId="26" borderId="12" xfId="88" applyFont="1" applyFill="1" applyBorder="1" applyAlignment="1" applyProtection="1">
      <alignment horizontal="center" shrinkToFit="1"/>
    </xf>
    <xf numFmtId="0" fontId="3" fillId="0" borderId="14" xfId="89" applyFont="1" applyBorder="1" applyAlignment="1" applyProtection="1">
      <alignment horizontal="justify" vertical="top" wrapText="1"/>
    </xf>
    <xf numFmtId="0" fontId="3" fillId="0" borderId="14" xfId="89" quotePrefix="1" applyFont="1" applyBorder="1" applyAlignment="1" applyProtection="1">
      <alignment horizontal="justify" vertical="top" wrapText="1"/>
    </xf>
    <xf numFmtId="0" fontId="3" fillId="0" borderId="14" xfId="0" quotePrefix="1" applyFont="1" applyBorder="1" applyAlignment="1" applyProtection="1">
      <alignment horizontal="left" vertical="top" wrapText="1"/>
    </xf>
    <xf numFmtId="0" fontId="3" fillId="0" borderId="13" xfId="88" applyFont="1" applyBorder="1" applyAlignment="1" applyProtection="1">
      <alignment horizontal="justify" vertical="top" wrapText="1"/>
    </xf>
    <xf numFmtId="169" fontId="3" fillId="0" borderId="61" xfId="88" applyNumberFormat="1" applyFont="1" applyFill="1" applyBorder="1" applyAlignment="1" applyProtection="1">
      <alignment horizontal="center" vertical="top" wrapText="1"/>
    </xf>
    <xf numFmtId="0" fontId="3" fillId="0" borderId="35" xfId="88" applyFont="1" applyFill="1" applyBorder="1" applyAlignment="1" applyProtection="1">
      <alignment horizontal="center" vertical="top" shrinkToFit="1"/>
    </xf>
    <xf numFmtId="169" fontId="3" fillId="0" borderId="23" xfId="88" applyNumberFormat="1" applyFont="1" applyFill="1" applyBorder="1" applyAlignment="1" applyProtection="1">
      <alignment horizontal="center" vertical="top" wrapText="1"/>
    </xf>
    <xf numFmtId="0" fontId="2" fillId="0" borderId="24" xfId="88" applyFont="1" applyFill="1" applyBorder="1" applyAlignment="1" applyProtection="1">
      <alignment horizontal="center" vertical="top" shrinkToFit="1"/>
    </xf>
    <xf numFmtId="0" fontId="2" fillId="0" borderId="38" xfId="88" applyFont="1" applyFill="1" applyBorder="1" applyAlignment="1" applyProtection="1">
      <alignment horizontal="center" vertical="top" shrinkToFit="1"/>
    </xf>
    <xf numFmtId="4" fontId="1" fillId="0" borderId="0" xfId="0" applyNumberFormat="1" applyFont="1" applyBorder="1" applyAlignment="1" applyProtection="1">
      <alignment vertical="top"/>
      <protection locked="0"/>
    </xf>
    <xf numFmtId="0" fontId="1" fillId="0" borderId="0" xfId="0" applyFont="1" applyBorder="1" applyAlignment="1" applyProtection="1">
      <alignment vertical="top"/>
      <protection locked="0"/>
    </xf>
    <xf numFmtId="169" fontId="1" fillId="0" borderId="17" xfId="0" applyNumberFormat="1" applyFont="1" applyFill="1" applyBorder="1" applyAlignment="1" applyProtection="1">
      <alignment horizontal="center" vertical="top" wrapText="1"/>
    </xf>
    <xf numFmtId="0" fontId="1" fillId="0" borderId="18" xfId="0" applyNumberFormat="1" applyFont="1" applyFill="1" applyBorder="1" applyAlignment="1" applyProtection="1">
      <alignment horizontal="justify" vertical="top" wrapText="1"/>
    </xf>
    <xf numFmtId="0" fontId="1" fillId="0" borderId="18" xfId="0" applyFont="1" applyFill="1" applyBorder="1" applyAlignment="1" applyProtection="1">
      <alignment horizontal="center" shrinkToFit="1"/>
    </xf>
    <xf numFmtId="4" fontId="1" fillId="0" borderId="18" xfId="51" applyNumberFormat="1" applyFont="1" applyFill="1" applyBorder="1" applyAlignment="1" applyProtection="1">
      <alignment horizontal="center" shrinkToFit="1"/>
    </xf>
    <xf numFmtId="0" fontId="3" fillId="0" borderId="16" xfId="88" applyFont="1" applyFill="1" applyBorder="1" applyAlignment="1" applyProtection="1">
      <alignment horizontal="center" shrinkToFit="1"/>
    </xf>
    <xf numFmtId="0" fontId="3" fillId="0" borderId="14" xfId="88" applyFont="1" applyFill="1" applyBorder="1" applyAlignment="1" applyProtection="1">
      <alignment horizontal="center" shrinkToFit="1"/>
    </xf>
    <xf numFmtId="0" fontId="3" fillId="0" borderId="14" xfId="99" applyNumberFormat="1" applyFont="1" applyFill="1" applyBorder="1" applyAlignment="1" applyProtection="1">
      <alignment horizontal="justify" vertical="top" wrapText="1"/>
    </xf>
    <xf numFmtId="4" fontId="3" fillId="0" borderId="12" xfId="0" applyNumberFormat="1" applyFont="1" applyBorder="1" applyAlignment="1" applyProtection="1">
      <alignment horizontal="center" vertical="top" wrapText="1"/>
    </xf>
    <xf numFmtId="4" fontId="3" fillId="0" borderId="14" xfId="0" applyNumberFormat="1" applyFont="1" applyBorder="1" applyAlignment="1" applyProtection="1">
      <alignment horizontal="center" vertical="top" wrapText="1"/>
    </xf>
    <xf numFmtId="4" fontId="3" fillId="0" borderId="16" xfId="0" applyNumberFormat="1" applyFont="1" applyBorder="1" applyAlignment="1" applyProtection="1">
      <alignment horizontal="center" vertical="top" wrapText="1"/>
    </xf>
    <xf numFmtId="0" fontId="3" fillId="0" borderId="13" xfId="88" quotePrefix="1" applyNumberFormat="1" applyFont="1" applyFill="1" applyBorder="1" applyAlignment="1" applyProtection="1">
      <alignment horizontal="justify" vertical="top" wrapText="1"/>
    </xf>
    <xf numFmtId="0" fontId="3" fillId="0" borderId="13" xfId="88" quotePrefix="1" applyFont="1" applyFill="1" applyBorder="1" applyAlignment="1" applyProtection="1">
      <alignment vertical="top" wrapText="1"/>
    </xf>
    <xf numFmtId="0" fontId="3" fillId="0" borderId="13" xfId="88" applyFont="1" applyFill="1" applyBorder="1" applyAlignment="1" applyProtection="1">
      <alignment horizontal="center" vertical="top"/>
    </xf>
    <xf numFmtId="4" fontId="3" fillId="0" borderId="13" xfId="88" applyNumberFormat="1" applyFont="1" applyFill="1" applyBorder="1" applyAlignment="1" applyProtection="1">
      <alignment horizontal="center" vertical="top"/>
    </xf>
    <xf numFmtId="0" fontId="3" fillId="0" borderId="13" xfId="88" applyNumberFormat="1" applyFont="1" applyFill="1" applyBorder="1" applyAlignment="1" applyProtection="1">
      <alignment horizontal="center" vertical="top" wrapText="1"/>
    </xf>
    <xf numFmtId="169" fontId="3" fillId="0" borderId="23" xfId="0" applyNumberFormat="1" applyFont="1" applyFill="1" applyBorder="1" applyAlignment="1" applyProtection="1">
      <alignment horizontal="center" vertical="top" wrapText="1"/>
    </xf>
    <xf numFmtId="0" fontId="3" fillId="0" borderId="61" xfId="88" applyNumberFormat="1" applyFont="1" applyFill="1" applyBorder="1" applyAlignment="1" applyProtection="1">
      <alignment horizontal="justify" vertical="top" wrapText="1"/>
    </xf>
    <xf numFmtId="0" fontId="2" fillId="0" borderId="0" xfId="88" applyFont="1" applyAlignment="1" applyProtection="1">
      <alignment vertical="center"/>
      <protection locked="0"/>
    </xf>
    <xf numFmtId="0" fontId="2" fillId="0" borderId="0" xfId="88" applyFont="1" applyBorder="1" applyAlignment="1" applyProtection="1">
      <alignment vertical="center"/>
      <protection locked="0"/>
    </xf>
    <xf numFmtId="4" fontId="3" fillId="0" borderId="12" xfId="100" applyNumberFormat="1" applyFont="1" applyFill="1" applyBorder="1" applyAlignment="1" applyProtection="1">
      <alignment horizontal="center"/>
    </xf>
    <xf numFmtId="49" fontId="3" fillId="0" borderId="13" xfId="100" applyNumberFormat="1" applyFont="1" applyFill="1" applyBorder="1" applyAlignment="1" applyProtection="1">
      <alignment horizontal="center" vertical="top"/>
    </xf>
    <xf numFmtId="4" fontId="3" fillId="0" borderId="13" xfId="100" applyNumberFormat="1" applyFont="1" applyFill="1" applyBorder="1" applyAlignment="1" applyProtection="1">
      <alignment horizontal="center"/>
    </xf>
    <xf numFmtId="0" fontId="3" fillId="0" borderId="14" xfId="0" applyFont="1" applyFill="1" applyBorder="1" applyAlignment="1" applyProtection="1">
      <alignment horizontal="center"/>
    </xf>
    <xf numFmtId="0" fontId="3" fillId="0" borderId="14" xfId="0" applyFont="1" applyBorder="1" applyAlignment="1" applyProtection="1">
      <alignment horizontal="left" vertical="top" wrapText="1"/>
    </xf>
    <xf numFmtId="49" fontId="3" fillId="0" borderId="14" xfId="100" applyNumberFormat="1" applyFont="1" applyFill="1" applyBorder="1" applyAlignment="1" applyProtection="1">
      <alignment horizontal="center" vertical="top"/>
    </xf>
    <xf numFmtId="0" fontId="3" fillId="0" borderId="13" xfId="100" applyFont="1" applyBorder="1" applyAlignment="1" applyProtection="1">
      <alignment horizontal="center"/>
    </xf>
    <xf numFmtId="4" fontId="41" fillId="0" borderId="14" xfId="100" applyNumberFormat="1" applyFont="1" applyFill="1" applyBorder="1" applyAlignment="1" applyProtection="1">
      <alignment horizontal="center"/>
    </xf>
    <xf numFmtId="0" fontId="3" fillId="0" borderId="14" xfId="100" applyFont="1" applyBorder="1" applyAlignment="1" applyProtection="1">
      <alignment horizontal="center"/>
    </xf>
    <xf numFmtId="49" fontId="3" fillId="0" borderId="12" xfId="100" applyNumberFormat="1" applyFont="1" applyFill="1" applyBorder="1" applyAlignment="1" applyProtection="1">
      <alignment horizontal="center" vertical="top"/>
    </xf>
    <xf numFmtId="0" fontId="39" fillId="0" borderId="12" xfId="0" applyFont="1" applyBorder="1" applyAlignment="1" applyProtection="1">
      <alignment horizontal="right" vertical="center" wrapText="1"/>
    </xf>
    <xf numFmtId="0" fontId="44" fillId="0" borderId="14" xfId="100" applyFont="1" applyBorder="1" applyAlignment="1" applyProtection="1">
      <alignment horizontal="center"/>
    </xf>
    <xf numFmtId="0" fontId="44" fillId="0" borderId="16" xfId="100" applyFont="1" applyBorder="1" applyAlignment="1" applyProtection="1">
      <alignment horizontal="center"/>
    </xf>
    <xf numFmtId="4" fontId="41" fillId="0" borderId="16" xfId="100" applyNumberFormat="1" applyFont="1" applyFill="1" applyBorder="1" applyAlignment="1" applyProtection="1">
      <alignment horizontal="center"/>
    </xf>
    <xf numFmtId="0" fontId="3" fillId="0" borderId="13" xfId="0" applyFont="1" applyFill="1" applyBorder="1" applyAlignment="1" applyProtection="1">
      <alignment horizontal="left" vertical="center" wrapText="1"/>
    </xf>
    <xf numFmtId="0" fontId="44" fillId="0" borderId="13" xfId="100" applyFont="1" applyBorder="1" applyAlignment="1" applyProtection="1">
      <alignment horizontal="center"/>
    </xf>
    <xf numFmtId="4" fontId="41" fillId="0" borderId="13" xfId="100" applyNumberFormat="1" applyFont="1" applyFill="1" applyBorder="1" applyAlignment="1" applyProtection="1">
      <alignment horizontal="center"/>
    </xf>
    <xf numFmtId="0" fontId="3" fillId="0" borderId="16" xfId="0" applyFont="1" applyFill="1" applyBorder="1" applyAlignment="1" applyProtection="1">
      <alignment horizontal="justify" vertical="center" wrapText="1"/>
    </xf>
    <xf numFmtId="0" fontId="39" fillId="0" borderId="14" xfId="0" applyFont="1" applyBorder="1" applyAlignment="1" applyProtection="1">
      <alignment horizontal="center" vertical="top" wrapText="1"/>
    </xf>
    <xf numFmtId="0" fontId="39" fillId="0" borderId="13" xfId="0" applyFont="1" applyBorder="1" applyAlignment="1" applyProtection="1">
      <alignment horizontal="left" vertical="center" wrapText="1"/>
    </xf>
    <xf numFmtId="0" fontId="39" fillId="0" borderId="14" xfId="0" applyFont="1" applyBorder="1" applyAlignment="1" applyProtection="1">
      <alignment horizontal="left" vertical="center" wrapText="1"/>
    </xf>
    <xf numFmtId="4" fontId="3" fillId="0" borderId="14" xfId="100" applyNumberFormat="1" applyFont="1" applyFill="1" applyBorder="1" applyAlignment="1" applyProtection="1">
      <alignment horizontal="center"/>
    </xf>
    <xf numFmtId="4" fontId="2" fillId="0" borderId="21" xfId="88" applyNumberFormat="1" applyFont="1" applyFill="1" applyBorder="1" applyAlignment="1" applyProtection="1">
      <alignment horizontal="left" vertical="center"/>
    </xf>
    <xf numFmtId="0" fontId="3" fillId="0" borderId="0" xfId="88" applyFont="1" applyFill="1" applyAlignment="1" applyProtection="1">
      <protection locked="0"/>
    </xf>
    <xf numFmtId="4" fontId="3" fillId="26" borderId="0" xfId="88" applyNumberFormat="1" applyFont="1" applyFill="1" applyBorder="1" applyProtection="1">
      <protection locked="0"/>
    </xf>
    <xf numFmtId="0" fontId="3" fillId="0" borderId="0" xfId="88" applyFont="1" applyBorder="1" applyProtection="1">
      <protection locked="0"/>
    </xf>
    <xf numFmtId="0" fontId="3" fillId="0" borderId="0" xfId="88" applyFont="1" applyAlignment="1" applyProtection="1">
      <protection locked="0"/>
    </xf>
    <xf numFmtId="169" fontId="2" fillId="27" borderId="56" xfId="107" applyNumberFormat="1" applyFont="1" applyFill="1" applyBorder="1" applyAlignment="1" applyProtection="1">
      <alignment horizontal="center" vertical="center" wrapText="1"/>
    </xf>
    <xf numFmtId="0" fontId="2" fillId="27" borderId="57" xfId="107" applyNumberFormat="1" applyFont="1" applyFill="1" applyBorder="1" applyAlignment="1" applyProtection="1">
      <alignment horizontal="center" vertical="center" wrapText="1"/>
    </xf>
    <xf numFmtId="4" fontId="2" fillId="27" borderId="57" xfId="107" applyNumberFormat="1" applyFont="1" applyFill="1" applyBorder="1" applyAlignment="1" applyProtection="1">
      <alignment horizontal="center" vertical="center" wrapText="1"/>
    </xf>
    <xf numFmtId="169" fontId="3" fillId="0" borderId="70" xfId="88" applyNumberFormat="1" applyFont="1" applyFill="1" applyBorder="1" applyAlignment="1" applyProtection="1">
      <alignment horizontal="center" vertical="top"/>
    </xf>
    <xf numFmtId="0" fontId="3" fillId="0" borderId="14" xfId="88" applyNumberFormat="1" applyFont="1" applyFill="1" applyBorder="1" applyAlignment="1" applyProtection="1">
      <alignment horizontal="justify" vertical="top"/>
    </xf>
    <xf numFmtId="49" fontId="2" fillId="26" borderId="70" xfId="88" applyNumberFormat="1" applyFont="1" applyFill="1" applyBorder="1" applyAlignment="1" applyProtection="1">
      <alignment horizontal="center" vertical="top"/>
    </xf>
    <xf numFmtId="0" fontId="2" fillId="26" borderId="14" xfId="88" applyNumberFormat="1" applyFont="1" applyFill="1" applyBorder="1" applyAlignment="1" applyProtection="1">
      <alignment horizontal="justify"/>
    </xf>
    <xf numFmtId="4" fontId="2" fillId="26" borderId="14" xfId="88" applyNumberFormat="1" applyFont="1" applyFill="1" applyBorder="1" applyAlignment="1" applyProtection="1">
      <alignment horizontal="center" vertical="top" shrinkToFit="1"/>
    </xf>
    <xf numFmtId="169" fontId="3" fillId="0" borderId="70" xfId="0" applyNumberFormat="1" applyFont="1" applyFill="1" applyBorder="1" applyAlignment="1" applyProtection="1">
      <alignment horizontal="center" vertical="top" wrapText="1"/>
    </xf>
    <xf numFmtId="169" fontId="3" fillId="0" borderId="71" xfId="88" applyNumberFormat="1" applyFont="1" applyFill="1" applyBorder="1" applyAlignment="1" applyProtection="1">
      <alignment horizontal="center" vertical="top" wrapText="1"/>
    </xf>
    <xf numFmtId="169" fontId="3" fillId="0" borderId="70" xfId="88" applyNumberFormat="1" applyFont="1" applyFill="1" applyBorder="1" applyAlignment="1" applyProtection="1">
      <alignment horizontal="center" vertical="top" wrapText="1"/>
    </xf>
    <xf numFmtId="169" fontId="3" fillId="0" borderId="72" xfId="88" applyNumberFormat="1" applyFont="1" applyFill="1" applyBorder="1" applyAlignment="1" applyProtection="1">
      <alignment horizontal="center" vertical="top" wrapText="1"/>
    </xf>
    <xf numFmtId="49" fontId="3" fillId="0" borderId="73" xfId="88" applyNumberFormat="1" applyFont="1" applyFill="1" applyBorder="1" applyAlignment="1" applyProtection="1">
      <alignment horizontal="center" vertical="top" wrapText="1"/>
    </xf>
    <xf numFmtId="169" fontId="2" fillId="0" borderId="70" xfId="88" applyNumberFormat="1" applyFont="1" applyFill="1" applyBorder="1" applyAlignment="1" applyProtection="1">
      <alignment horizontal="center" vertical="top" wrapText="1"/>
    </xf>
    <xf numFmtId="169" fontId="2" fillId="0" borderId="72" xfId="88" applyNumberFormat="1" applyFont="1" applyFill="1" applyBorder="1" applyAlignment="1" applyProtection="1">
      <alignment horizontal="center" vertical="top" wrapText="1"/>
    </xf>
    <xf numFmtId="169" fontId="3" fillId="0" borderId="73" xfId="88" applyNumberFormat="1" applyFont="1" applyFill="1" applyBorder="1" applyAlignment="1" applyProtection="1">
      <alignment horizontal="center" vertical="top" wrapText="1"/>
    </xf>
    <xf numFmtId="169" fontId="2" fillId="0" borderId="70" xfId="0" applyNumberFormat="1" applyFont="1" applyFill="1" applyBorder="1" applyAlignment="1" applyProtection="1">
      <alignment horizontal="center" vertical="top" wrapText="1"/>
    </xf>
    <xf numFmtId="169" fontId="3" fillId="0" borderId="71" xfId="0" applyNumberFormat="1" applyFont="1" applyFill="1" applyBorder="1" applyAlignment="1" applyProtection="1">
      <alignment horizontal="center" vertical="top" wrapText="1"/>
    </xf>
    <xf numFmtId="169" fontId="3" fillId="0" borderId="72" xfId="0" applyNumberFormat="1" applyFont="1" applyFill="1" applyBorder="1" applyAlignment="1" applyProtection="1">
      <alignment horizontal="center" vertical="top" wrapText="1"/>
    </xf>
    <xf numFmtId="169" fontId="2" fillId="0" borderId="74" xfId="88" applyNumberFormat="1" applyFont="1" applyBorder="1" applyAlignment="1" applyProtection="1">
      <alignment horizontal="center" vertical="top" shrinkToFit="1"/>
    </xf>
    <xf numFmtId="0" fontId="2" fillId="0" borderId="0" xfId="88" applyFont="1" applyBorder="1" applyAlignment="1" applyProtection="1">
      <alignment horizontal="justify" vertical="top"/>
    </xf>
    <xf numFmtId="0" fontId="2" fillId="0" borderId="0" xfId="88" applyFont="1" applyBorder="1" applyAlignment="1" applyProtection="1">
      <alignment horizontal="center" vertical="top" shrinkToFit="1"/>
    </xf>
    <xf numFmtId="4" fontId="2" fillId="0" borderId="0" xfId="88" applyNumberFormat="1" applyFont="1" applyBorder="1" applyAlignment="1" applyProtection="1">
      <alignment horizontal="center" vertical="top" shrinkToFit="1"/>
    </xf>
    <xf numFmtId="49" fontId="2" fillId="28" borderId="75" xfId="88" applyNumberFormat="1" applyFont="1" applyFill="1" applyBorder="1" applyAlignment="1" applyProtection="1">
      <alignment horizontal="center" vertical="top" shrinkToFit="1"/>
    </xf>
    <xf numFmtId="0" fontId="2" fillId="28" borderId="69" xfId="88" applyFont="1" applyFill="1" applyBorder="1" applyAlignment="1" applyProtection="1">
      <alignment horizontal="right" vertical="top" shrinkToFit="1"/>
    </xf>
    <xf numFmtId="0" fontId="2" fillId="28" borderId="69" xfId="88" applyFont="1" applyFill="1" applyBorder="1" applyAlignment="1" applyProtection="1">
      <alignment horizontal="center" vertical="top" shrinkToFit="1"/>
    </xf>
    <xf numFmtId="4" fontId="2" fillId="28" borderId="69" xfId="88" applyNumberFormat="1" applyFont="1" applyFill="1" applyBorder="1" applyAlignment="1" applyProtection="1">
      <alignment horizontal="center" vertical="top" shrinkToFit="1"/>
    </xf>
    <xf numFmtId="169" fontId="3" fillId="0" borderId="71" xfId="88" applyNumberFormat="1" applyFont="1" applyFill="1" applyBorder="1" applyAlignment="1" applyProtection="1">
      <alignment horizontal="center" vertical="top"/>
    </xf>
    <xf numFmtId="0" fontId="3" fillId="0" borderId="12" xfId="88" applyNumberFormat="1" applyFont="1" applyFill="1" applyBorder="1" applyAlignment="1" applyProtection="1">
      <alignment horizontal="justify" vertical="top"/>
    </xf>
    <xf numFmtId="4" fontId="3" fillId="0" borderId="12" xfId="88" applyNumberFormat="1" applyFont="1" applyFill="1" applyBorder="1" applyAlignment="1" applyProtection="1">
      <alignment horizontal="center" vertical="top" shrinkToFit="1"/>
    </xf>
    <xf numFmtId="49" fontId="3" fillId="0" borderId="70" xfId="88" applyNumberFormat="1" applyFont="1" applyFill="1" applyBorder="1" applyAlignment="1" applyProtection="1">
      <alignment horizontal="center" vertical="top" wrapText="1"/>
    </xf>
    <xf numFmtId="3" fontId="3" fillId="0" borderId="14" xfId="53" applyNumberFormat="1" applyFont="1" applyFill="1" applyBorder="1" applyAlignment="1" applyProtection="1">
      <alignment horizontal="center" vertical="top" shrinkToFit="1"/>
    </xf>
    <xf numFmtId="49" fontId="2" fillId="0" borderId="70" xfId="88" applyNumberFormat="1" applyFont="1" applyFill="1" applyBorder="1" applyAlignment="1" applyProtection="1">
      <alignment horizontal="center" vertical="top" wrapText="1"/>
    </xf>
    <xf numFmtId="49" fontId="2" fillId="28" borderId="75" xfId="88" applyNumberFormat="1" applyFont="1" applyFill="1" applyBorder="1" applyAlignment="1" applyProtection="1">
      <alignment horizontal="center" vertical="top"/>
    </xf>
    <xf numFmtId="169" fontId="3" fillId="0" borderId="73" xfId="0" applyNumberFormat="1" applyFont="1" applyFill="1" applyBorder="1" applyAlignment="1" applyProtection="1">
      <alignment horizontal="center" vertical="top"/>
    </xf>
    <xf numFmtId="0" fontId="3" fillId="0" borderId="13" xfId="0" applyFont="1" applyFill="1" applyBorder="1" applyAlignment="1" applyProtection="1">
      <alignment horizontal="justify" vertical="top"/>
    </xf>
    <xf numFmtId="0" fontId="3" fillId="0" borderId="14" xfId="0" applyFont="1" applyFill="1" applyBorder="1" applyAlignment="1" applyProtection="1">
      <alignment horizontal="justify" vertical="top"/>
    </xf>
    <xf numFmtId="0" fontId="3" fillId="0" borderId="16" xfId="0" applyFont="1" applyFill="1" applyBorder="1" applyAlignment="1" applyProtection="1">
      <alignment horizontal="justify" vertical="top"/>
    </xf>
    <xf numFmtId="0" fontId="3" fillId="0" borderId="0" xfId="88" applyFont="1" applyProtection="1"/>
    <xf numFmtId="169" fontId="2" fillId="0" borderId="73" xfId="0" applyNumberFormat="1" applyFont="1" applyFill="1" applyBorder="1" applyAlignment="1" applyProtection="1">
      <alignment horizontal="center" vertical="top" wrapText="1"/>
    </xf>
    <xf numFmtId="0" fontId="2" fillId="0" borderId="13" xfId="0" applyNumberFormat="1" applyFont="1" applyFill="1" applyBorder="1" applyAlignment="1" applyProtection="1">
      <alignment horizontal="justify" vertical="top" wrapText="1"/>
    </xf>
    <xf numFmtId="0" fontId="2" fillId="0" borderId="13" xfId="0" applyFont="1" applyFill="1" applyBorder="1" applyAlignment="1" applyProtection="1">
      <alignment horizontal="center" vertical="top" shrinkToFit="1"/>
    </xf>
    <xf numFmtId="49" fontId="3" fillId="0" borderId="71" xfId="88" applyNumberFormat="1" applyFont="1" applyFill="1" applyBorder="1" applyAlignment="1" applyProtection="1">
      <alignment horizontal="center" vertical="top" wrapText="1"/>
    </xf>
    <xf numFmtId="49" fontId="3" fillId="0" borderId="72" xfId="88" applyNumberFormat="1" applyFont="1" applyFill="1" applyBorder="1" applyAlignment="1" applyProtection="1">
      <alignment horizontal="center" vertical="top" wrapText="1"/>
    </xf>
    <xf numFmtId="0" fontId="3" fillId="0" borderId="13" xfId="88" applyFont="1" applyBorder="1" applyAlignment="1" applyProtection="1">
      <alignment wrapText="1"/>
    </xf>
    <xf numFmtId="0" fontId="3" fillId="0" borderId="13" xfId="105" applyFont="1" applyBorder="1" applyAlignment="1" applyProtection="1">
      <alignment horizontal="left"/>
    </xf>
    <xf numFmtId="0" fontId="3" fillId="0" borderId="14" xfId="88" applyFont="1" applyBorder="1" applyAlignment="1" applyProtection="1">
      <alignment horizontal="left" vertical="center" wrapText="1"/>
    </xf>
    <xf numFmtId="169" fontId="2" fillId="0" borderId="73" xfId="88" applyNumberFormat="1" applyFont="1" applyFill="1" applyBorder="1" applyAlignment="1" applyProtection="1">
      <alignment horizontal="center" vertical="top" wrapText="1"/>
    </xf>
    <xf numFmtId="169" fontId="2" fillId="0" borderId="31" xfId="88" applyNumberFormat="1" applyFont="1" applyBorder="1" applyAlignment="1" applyProtection="1">
      <alignment horizontal="center" vertical="top" shrinkToFit="1"/>
    </xf>
    <xf numFmtId="0" fontId="2" fillId="0" borderId="31" xfId="88" applyFont="1" applyBorder="1" applyAlignment="1" applyProtection="1">
      <alignment horizontal="justify" vertical="top"/>
    </xf>
    <xf numFmtId="0" fontId="2" fillId="0" borderId="31" xfId="88" applyFont="1" applyBorder="1" applyAlignment="1" applyProtection="1">
      <alignment horizontal="center" vertical="top" shrinkToFit="1"/>
    </xf>
    <xf numFmtId="4" fontId="2" fillId="0" borderId="31" xfId="88" applyNumberFormat="1" applyFont="1" applyBorder="1" applyAlignment="1" applyProtection="1">
      <alignment horizontal="center" vertical="top" shrinkToFit="1"/>
    </xf>
    <xf numFmtId="169" fontId="3" fillId="0" borderId="0" xfId="88" applyNumberFormat="1" applyFont="1" applyFill="1" applyAlignment="1" applyProtection="1">
      <alignment horizontal="center" vertical="top"/>
    </xf>
    <xf numFmtId="0" fontId="3" fillId="0" borderId="0" xfId="88" applyFont="1" applyAlignment="1" applyProtection="1">
      <alignment horizontal="justify" vertical="top"/>
    </xf>
    <xf numFmtId="0" fontId="3" fillId="0" borderId="0" xfId="88" applyFont="1" applyFill="1" applyAlignment="1" applyProtection="1">
      <alignment horizontal="center" vertical="top" shrinkToFit="1"/>
    </xf>
    <xf numFmtId="4" fontId="3" fillId="0" borderId="0" xfId="88" applyNumberFormat="1" applyFont="1" applyFill="1" applyAlignment="1" applyProtection="1">
      <alignment horizontal="center" vertical="top" shrinkToFit="1"/>
    </xf>
    <xf numFmtId="0" fontId="3" fillId="0" borderId="0" xfId="88" applyNumberFormat="1" applyFont="1" applyFill="1" applyAlignment="1" applyProtection="1">
      <alignment horizontal="justify" vertical="top"/>
    </xf>
    <xf numFmtId="49" fontId="3" fillId="0" borderId="31" xfId="88" applyNumberFormat="1" applyFont="1" applyFill="1" applyBorder="1" applyAlignment="1" applyProtection="1">
      <alignment horizontal="center" vertical="top"/>
    </xf>
    <xf numFmtId="0" fontId="3" fillId="0" borderId="31" xfId="88" applyNumberFormat="1" applyFont="1" applyFill="1" applyBorder="1" applyAlignment="1" applyProtection="1">
      <alignment horizontal="justify" vertical="top"/>
    </xf>
    <xf numFmtId="0" fontId="3" fillId="0" borderId="31" xfId="88" applyFont="1" applyFill="1" applyBorder="1" applyAlignment="1" applyProtection="1">
      <alignment horizontal="center" shrinkToFit="1"/>
    </xf>
    <xf numFmtId="4" fontId="3" fillId="0" borderId="31" xfId="88" applyNumberFormat="1" applyFont="1" applyFill="1" applyBorder="1" applyAlignment="1" applyProtection="1">
      <alignment horizontal="center" shrinkToFit="1"/>
    </xf>
    <xf numFmtId="4" fontId="3" fillId="0" borderId="0" xfId="88" applyNumberFormat="1" applyFont="1" applyFill="1" applyBorder="1" applyAlignment="1" applyProtection="1">
      <alignment horizontal="center" vertical="top" wrapText="1"/>
    </xf>
    <xf numFmtId="4" fontId="3" fillId="0" borderId="0" xfId="88" applyNumberFormat="1" applyFont="1" applyFill="1" applyBorder="1" applyAlignment="1" applyProtection="1">
      <alignment horizontal="justify" vertical="top" wrapText="1"/>
    </xf>
    <xf numFmtId="49" fontId="3" fillId="0" borderId="0" xfId="88" applyNumberFormat="1" applyFont="1" applyFill="1" applyAlignment="1" applyProtection="1">
      <alignment horizontal="center" vertical="top"/>
    </xf>
    <xf numFmtId="0" fontId="2" fillId="0" borderId="0" xfId="88" applyFont="1" applyAlignment="1" applyProtection="1">
      <alignment horizontal="justify" vertical="top"/>
    </xf>
    <xf numFmtId="3" fontId="3" fillId="0" borderId="0" xfId="88" applyNumberFormat="1" applyFont="1" applyFill="1" applyAlignment="1" applyProtection="1">
      <alignment horizontal="right" vertical="top" shrinkToFit="1"/>
    </xf>
    <xf numFmtId="4" fontId="2" fillId="0" borderId="0" xfId="88" applyNumberFormat="1" applyFont="1" applyAlignment="1" applyProtection="1">
      <alignment horizontal="justify" vertical="top"/>
    </xf>
    <xf numFmtId="0" fontId="46" fillId="0" borderId="0" xfId="0" applyFont="1" applyBorder="1" applyAlignment="1" applyProtection="1">
      <alignment horizontal="justify"/>
    </xf>
    <xf numFmtId="0" fontId="46" fillId="0" borderId="0" xfId="0" applyFont="1" applyAlignment="1" applyProtection="1">
      <alignment horizontal="justify"/>
    </xf>
    <xf numFmtId="0" fontId="50" fillId="0" borderId="0" xfId="0" applyFont="1" applyAlignment="1" applyProtection="1">
      <alignment horizontal="justify" wrapText="1"/>
    </xf>
    <xf numFmtId="0" fontId="3" fillId="0" borderId="0" xfId="88" applyFont="1" applyFill="1" applyProtection="1"/>
    <xf numFmtId="0" fontId="3" fillId="0" borderId="0" xfId="88" applyFont="1" applyFill="1" applyAlignment="1" applyProtection="1">
      <alignment vertical="top"/>
    </xf>
    <xf numFmtId="4" fontId="3" fillId="0" borderId="0" xfId="88" applyNumberFormat="1" applyFont="1" applyFill="1" applyAlignment="1" applyProtection="1">
      <alignment horizontal="center" vertical="top"/>
    </xf>
    <xf numFmtId="49" fontId="3" fillId="0" borderId="74" xfId="100" applyNumberFormat="1" applyFont="1" applyBorder="1" applyAlignment="1" applyProtection="1">
      <alignment horizontal="center" vertical="top"/>
    </xf>
    <xf numFmtId="0" fontId="3" fillId="0" borderId="0" xfId="0" applyFont="1" applyBorder="1" applyAlignment="1" applyProtection="1">
      <alignment horizontal="left" wrapText="1"/>
    </xf>
    <xf numFmtId="4" fontId="3" fillId="0" borderId="0" xfId="100" applyNumberFormat="1" applyFont="1" applyBorder="1" applyAlignment="1" applyProtection="1">
      <alignment horizontal="center"/>
    </xf>
    <xf numFmtId="4" fontId="41" fillId="0" borderId="0" xfId="100" applyNumberFormat="1" applyFont="1" applyBorder="1" applyAlignment="1" applyProtection="1">
      <alignment horizontal="center" vertical="top"/>
    </xf>
    <xf numFmtId="0" fontId="3" fillId="0" borderId="74" xfId="0" applyFont="1" applyBorder="1" applyAlignment="1" applyProtection="1">
      <alignment horizontal="center" vertical="top"/>
    </xf>
    <xf numFmtId="4" fontId="3" fillId="0" borderId="0" xfId="0" applyNumberFormat="1" applyFont="1" applyBorder="1" applyAlignment="1" applyProtection="1"/>
    <xf numFmtId="4" fontId="41" fillId="0" borderId="0" xfId="0" applyNumberFormat="1" applyFont="1" applyBorder="1" applyAlignment="1" applyProtection="1">
      <alignment horizontal="center" vertical="top"/>
    </xf>
    <xf numFmtId="4" fontId="2" fillId="30" borderId="20" xfId="88" applyNumberFormat="1" applyFont="1" applyFill="1" applyBorder="1" applyAlignment="1" applyProtection="1">
      <alignment horizontal="center" vertical="center" shrinkToFit="1"/>
    </xf>
    <xf numFmtId="4" fontId="2" fillId="30" borderId="21" xfId="88" applyNumberFormat="1" applyFont="1" applyFill="1" applyBorder="1" applyAlignment="1" applyProtection="1">
      <alignment horizontal="right" vertical="center" shrinkToFit="1"/>
    </xf>
    <xf numFmtId="4" fontId="2" fillId="30" borderId="21" xfId="88" applyNumberFormat="1" applyFont="1" applyFill="1" applyBorder="1" applyAlignment="1" applyProtection="1">
      <alignment horizontal="center" vertical="center" shrinkToFit="1"/>
    </xf>
    <xf numFmtId="0" fontId="3" fillId="0" borderId="34" xfId="88" applyNumberFormat="1" applyFont="1" applyFill="1" applyBorder="1" applyAlignment="1" applyProtection="1">
      <alignment horizontal="justify" vertical="top" wrapText="1"/>
    </xf>
    <xf numFmtId="0" fontId="3" fillId="0" borderId="34" xfId="88" applyFont="1" applyFill="1" applyBorder="1" applyAlignment="1" applyProtection="1">
      <alignment horizontal="center" shrinkToFit="1"/>
    </xf>
    <xf numFmtId="4" fontId="3" fillId="0" borderId="34" xfId="53" applyNumberFormat="1" applyFont="1" applyFill="1" applyBorder="1" applyAlignment="1" applyProtection="1">
      <alignment horizontal="center" shrinkToFit="1"/>
    </xf>
    <xf numFmtId="0" fontId="29" fillId="0" borderId="0" xfId="88" applyFont="1" applyFill="1" applyProtection="1">
      <protection locked="0"/>
    </xf>
    <xf numFmtId="169" fontId="29" fillId="0" borderId="70" xfId="88" applyNumberFormat="1" applyFont="1" applyFill="1" applyBorder="1" applyAlignment="1" applyProtection="1">
      <alignment horizontal="center" vertical="top" wrapText="1"/>
    </xf>
    <xf numFmtId="0" fontId="29" fillId="0" borderId="14" xfId="88" applyNumberFormat="1" applyFont="1" applyFill="1" applyBorder="1" applyAlignment="1" applyProtection="1">
      <alignment horizontal="justify" vertical="top" wrapText="1"/>
    </xf>
    <xf numFmtId="0" fontId="29" fillId="0" borderId="14" xfId="88" applyFont="1" applyFill="1" applyBorder="1" applyAlignment="1" applyProtection="1">
      <alignment horizontal="center" vertical="top" shrinkToFit="1"/>
    </xf>
    <xf numFmtId="4" fontId="29" fillId="0" borderId="14" xfId="53" applyNumberFormat="1" applyFont="1" applyFill="1" applyBorder="1" applyAlignment="1" applyProtection="1">
      <alignment horizontal="center" vertical="top" shrinkToFit="1"/>
    </xf>
    <xf numFmtId="4" fontId="3" fillId="0" borderId="0" xfId="88" applyNumberFormat="1" applyFont="1" applyProtection="1">
      <protection locked="0"/>
    </xf>
    <xf numFmtId="0" fontId="3" fillId="0" borderId="14" xfId="100" applyFont="1" applyFill="1" applyBorder="1" applyAlignment="1" applyProtection="1">
      <alignment horizontal="center"/>
    </xf>
    <xf numFmtId="0" fontId="3" fillId="0" borderId="14" xfId="0" applyFont="1" applyFill="1" applyBorder="1" applyAlignment="1" applyProtection="1">
      <alignment horizontal="left" vertical="top" wrapText="1"/>
    </xf>
    <xf numFmtId="0" fontId="3" fillId="0" borderId="12" xfId="88" applyFont="1" applyFill="1" applyBorder="1" applyAlignment="1" applyProtection="1">
      <alignment vertical="top"/>
    </xf>
    <xf numFmtId="49" fontId="3" fillId="0" borderId="14" xfId="88" applyNumberFormat="1" applyFont="1" applyFill="1" applyBorder="1" applyAlignment="1" applyProtection="1">
      <alignment horizontal="justify" vertical="top" wrapText="1"/>
    </xf>
    <xf numFmtId="0" fontId="3" fillId="0" borderId="12" xfId="0" applyFont="1" applyFill="1" applyBorder="1" applyAlignment="1" applyProtection="1">
      <alignment horizontal="center"/>
    </xf>
    <xf numFmtId="4" fontId="3" fillId="0" borderId="14" xfId="100" applyNumberFormat="1" applyFont="1" applyFill="1" applyBorder="1" applyAlignment="1" applyProtection="1">
      <alignment horizontal="center" vertical="top"/>
    </xf>
    <xf numFmtId="49" fontId="2" fillId="0" borderId="12" xfId="88" applyNumberFormat="1" applyFont="1" applyFill="1" applyBorder="1" applyAlignment="1" applyProtection="1">
      <alignment horizontal="center" vertical="top" wrapText="1"/>
    </xf>
    <xf numFmtId="0" fontId="3" fillId="0" borderId="23" xfId="88" applyNumberFormat="1" applyFont="1" applyFill="1" applyBorder="1" applyAlignment="1" applyProtection="1">
      <alignment horizontal="justify" vertical="top" wrapText="1"/>
    </xf>
    <xf numFmtId="4" fontId="3" fillId="0" borderId="16" xfId="100" applyNumberFormat="1" applyFont="1" applyFill="1" applyBorder="1" applyAlignment="1" applyProtection="1">
      <alignment horizontal="center"/>
    </xf>
    <xf numFmtId="0" fontId="3" fillId="0" borderId="16" xfId="88" applyNumberFormat="1" applyFont="1" applyFill="1" applyBorder="1" applyAlignment="1" applyProtection="1">
      <alignment horizontal="justify" wrapText="1"/>
    </xf>
    <xf numFmtId="4" fontId="34" fillId="31" borderId="29" xfId="88" applyNumberFormat="1" applyFont="1" applyFill="1" applyBorder="1" applyAlignment="1" applyProtection="1">
      <alignment horizontal="right" vertical="center" wrapText="1"/>
    </xf>
    <xf numFmtId="0" fontId="3" fillId="0" borderId="12" xfId="103" applyFont="1" applyFill="1" applyBorder="1" applyAlignment="1" applyProtection="1">
      <alignment horizontal="justify" vertical="top" wrapText="1"/>
    </xf>
    <xf numFmtId="0" fontId="3" fillId="0" borderId="14" xfId="103" applyFont="1" applyFill="1" applyBorder="1" applyAlignment="1" applyProtection="1">
      <alignment horizontal="justify" vertical="top" wrapText="1"/>
    </xf>
    <xf numFmtId="0" fontId="3" fillId="0" borderId="16" xfId="103" applyFont="1" applyFill="1" applyBorder="1" applyAlignment="1" applyProtection="1">
      <alignment horizontal="justify" vertical="top" wrapText="1"/>
    </xf>
    <xf numFmtId="0" fontId="48" fillId="0" borderId="0" xfId="88" applyFont="1" applyFill="1" applyProtection="1">
      <protection locked="0"/>
    </xf>
    <xf numFmtId="49" fontId="3" fillId="0" borderId="13" xfId="88" applyNumberFormat="1" applyFont="1" applyFill="1" applyBorder="1" applyAlignment="1" applyProtection="1">
      <alignment horizontal="justify" vertical="top" wrapText="1"/>
    </xf>
    <xf numFmtId="49" fontId="3" fillId="0" borderId="14" xfId="0" applyNumberFormat="1" applyFont="1" applyFill="1" applyBorder="1" applyAlignment="1" applyProtection="1">
      <alignment horizontal="justify" vertical="top" wrapText="1"/>
    </xf>
    <xf numFmtId="49" fontId="3" fillId="0" borderId="16" xfId="0" applyNumberFormat="1" applyFont="1" applyFill="1" applyBorder="1" applyAlignment="1" applyProtection="1">
      <alignment horizontal="justify" vertical="top" wrapText="1"/>
    </xf>
    <xf numFmtId="0" fontId="3" fillId="0" borderId="14" xfId="88" applyNumberFormat="1" applyFont="1" applyFill="1" applyBorder="1" applyAlignment="1" applyProtection="1">
      <alignment horizontal="justify" wrapText="1"/>
    </xf>
    <xf numFmtId="4" fontId="3" fillId="0" borderId="24" xfId="53" applyNumberFormat="1" applyFont="1" applyFill="1" applyBorder="1" applyAlignment="1" applyProtection="1">
      <alignment horizontal="center" vertical="top" shrinkToFit="1"/>
    </xf>
    <xf numFmtId="0" fontId="3" fillId="0" borderId="61" xfId="0" applyFont="1" applyBorder="1" applyAlignment="1" applyProtection="1">
      <alignment horizontal="justify" vertical="top" wrapText="1"/>
    </xf>
    <xf numFmtId="4" fontId="3" fillId="0" borderId="35" xfId="53" applyNumberFormat="1" applyFont="1" applyFill="1" applyBorder="1" applyAlignment="1" applyProtection="1">
      <alignment horizontal="center" vertical="top" shrinkToFit="1"/>
    </xf>
    <xf numFmtId="0" fontId="3" fillId="0" borderId="23" xfId="0" applyFont="1" applyBorder="1" applyAlignment="1" applyProtection="1">
      <alignment horizontal="justify" vertical="top" wrapText="1"/>
    </xf>
    <xf numFmtId="0" fontId="3" fillId="0" borderId="23" xfId="0" applyFont="1" applyBorder="1" applyAlignment="1" applyProtection="1">
      <alignment horizontal="left" vertical="top" wrapText="1"/>
    </xf>
    <xf numFmtId="4" fontId="3" fillId="0" borderId="38" xfId="53" applyNumberFormat="1" applyFont="1" applyFill="1" applyBorder="1" applyAlignment="1" applyProtection="1">
      <alignment horizontal="center" vertical="top" shrinkToFit="1"/>
    </xf>
    <xf numFmtId="49" fontId="3" fillId="0" borderId="14" xfId="0" applyNumberFormat="1" applyFont="1" applyFill="1" applyBorder="1" applyAlignment="1" applyProtection="1">
      <alignment horizontal="center" vertical="top" wrapText="1"/>
    </xf>
    <xf numFmtId="49" fontId="3" fillId="0" borderId="16" xfId="0" applyNumberFormat="1" applyFont="1" applyFill="1" applyBorder="1" applyAlignment="1" applyProtection="1">
      <alignment horizontal="center" vertical="top" wrapText="1"/>
    </xf>
    <xf numFmtId="4" fontId="3" fillId="0" borderId="13" xfId="53" applyNumberFormat="1" applyFont="1" applyFill="1" applyBorder="1" applyAlignment="1" applyProtection="1">
      <alignment horizontal="center" vertical="top" shrinkToFit="1"/>
      <protection locked="0"/>
    </xf>
    <xf numFmtId="4" fontId="3" fillId="0" borderId="13" xfId="88" applyNumberFormat="1" applyFont="1" applyFill="1" applyBorder="1" applyAlignment="1" applyProtection="1">
      <alignment horizontal="center" vertical="top"/>
      <protection locked="0"/>
    </xf>
    <xf numFmtId="4" fontId="3" fillId="0" borderId="12" xfId="53" applyNumberFormat="1" applyFont="1" applyFill="1" applyBorder="1" applyAlignment="1" applyProtection="1">
      <alignment horizontal="center" vertical="top" shrinkToFit="1"/>
      <protection locked="0"/>
    </xf>
    <xf numFmtId="4" fontId="3" fillId="0" borderId="16" xfId="53" applyNumberFormat="1" applyFont="1" applyFill="1" applyBorder="1" applyAlignment="1" applyProtection="1">
      <alignment horizontal="center" vertical="top" shrinkToFit="1"/>
      <protection locked="0"/>
    </xf>
    <xf numFmtId="4" fontId="3" fillId="0" borderId="14" xfId="53" applyNumberFormat="1" applyFont="1" applyFill="1" applyBorder="1" applyAlignment="1" applyProtection="1">
      <alignment horizontal="center" vertical="top" shrinkToFit="1"/>
      <protection locked="0"/>
    </xf>
    <xf numFmtId="4" fontId="3" fillId="0" borderId="13" xfId="51" applyNumberFormat="1" applyFont="1" applyFill="1" applyBorder="1" applyAlignment="1" applyProtection="1">
      <alignment horizontal="center" vertical="top" shrinkToFit="1"/>
      <protection locked="0"/>
    </xf>
    <xf numFmtId="4" fontId="3" fillId="0" borderId="12" xfId="51" applyNumberFormat="1" applyFont="1" applyFill="1" applyBorder="1" applyAlignment="1" applyProtection="1">
      <alignment horizontal="center" vertical="top" shrinkToFit="1"/>
      <protection locked="0"/>
    </xf>
    <xf numFmtId="169" fontId="3" fillId="0" borderId="73" xfId="0" applyNumberFormat="1" applyFont="1" applyFill="1" applyBorder="1" applyAlignment="1" applyProtection="1">
      <alignment horizontal="center" vertical="top" wrapText="1"/>
    </xf>
    <xf numFmtId="4" fontId="3" fillId="0" borderId="16" xfId="53" applyNumberFormat="1" applyFont="1" applyFill="1" applyBorder="1" applyAlignment="1" applyProtection="1">
      <alignment horizontal="center" vertical="center" shrinkToFit="1"/>
      <protection locked="0"/>
    </xf>
    <xf numFmtId="4" fontId="3" fillId="0" borderId="13" xfId="51" applyNumberFormat="1" applyFont="1" applyFill="1" applyBorder="1" applyAlignment="1" applyProtection="1">
      <alignment horizontal="center" vertical="center" shrinkToFit="1"/>
      <protection locked="0"/>
    </xf>
    <xf numFmtId="4" fontId="3" fillId="0" borderId="36" xfId="53" applyNumberFormat="1" applyFont="1" applyFill="1" applyBorder="1" applyAlignment="1" applyProtection="1">
      <alignment horizontal="center" vertical="top" shrinkToFit="1"/>
      <protection locked="0"/>
    </xf>
    <xf numFmtId="4" fontId="3" fillId="0" borderId="61" xfId="53" applyNumberFormat="1" applyFont="1" applyFill="1" applyBorder="1" applyAlignment="1" applyProtection="1">
      <alignment horizontal="right" vertical="top" shrinkToFit="1"/>
      <protection locked="0"/>
    </xf>
    <xf numFmtId="0" fontId="3" fillId="0" borderId="12" xfId="0" applyFont="1" applyFill="1" applyBorder="1" applyAlignment="1" applyProtection="1">
      <alignment horizontal="justify" vertical="top"/>
    </xf>
    <xf numFmtId="0" fontId="3" fillId="0" borderId="13" xfId="105" applyFont="1" applyFill="1" applyBorder="1" applyAlignment="1" applyProtection="1">
      <alignment horizontal="left"/>
    </xf>
    <xf numFmtId="171" fontId="3" fillId="0" borderId="12" xfId="53" applyNumberFormat="1" applyFont="1" applyFill="1" applyBorder="1" applyAlignment="1" applyProtection="1">
      <alignment horizontal="center" vertical="top" shrinkToFit="1"/>
      <protection locked="0"/>
    </xf>
    <xf numFmtId="3" fontId="3" fillId="0" borderId="16" xfId="53" applyNumberFormat="1" applyFont="1" applyFill="1" applyBorder="1" applyAlignment="1" applyProtection="1">
      <alignment horizontal="center" vertical="top" shrinkToFit="1"/>
    </xf>
    <xf numFmtId="4" fontId="3" fillId="0" borderId="0" xfId="88" applyNumberFormat="1" applyFont="1" applyFill="1" applyBorder="1" applyAlignment="1" applyProtection="1">
      <alignment horizontal="center" vertical="center" wrapText="1"/>
      <protection locked="0"/>
    </xf>
    <xf numFmtId="4" fontId="3" fillId="0" borderId="0" xfId="88" applyNumberFormat="1" applyFont="1" applyFill="1" applyBorder="1" applyAlignment="1" applyProtection="1">
      <alignment vertical="center"/>
      <protection locked="0"/>
    </xf>
    <xf numFmtId="0" fontId="3" fillId="0" borderId="34" xfId="0" applyFont="1" applyFill="1" applyBorder="1" applyAlignment="1" applyProtection="1">
      <alignment horizontal="left" vertical="center" wrapText="1"/>
    </xf>
    <xf numFmtId="0" fontId="39" fillId="0" borderId="14" xfId="0" applyFont="1" applyFill="1" applyBorder="1" applyAlignment="1" applyProtection="1">
      <alignment horizontal="center" vertical="top" wrapText="1"/>
    </xf>
    <xf numFmtId="0" fontId="3" fillId="0" borderId="0" xfId="0" applyFont="1" applyFill="1" applyBorder="1" applyAlignment="1" applyProtection="1">
      <alignment horizontal="left" vertical="justify" wrapText="1"/>
    </xf>
    <xf numFmtId="0" fontId="3" fillId="0" borderId="23" xfId="100" applyFont="1" applyFill="1" applyBorder="1" applyAlignment="1" applyProtection="1">
      <alignment horizontal="center"/>
    </xf>
    <xf numFmtId="4" fontId="29" fillId="0" borderId="23" xfId="100" applyNumberFormat="1" applyFont="1" applyFill="1" applyBorder="1" applyAlignment="1" applyProtection="1">
      <alignment horizontal="center"/>
    </xf>
    <xf numFmtId="0" fontId="44" fillId="0" borderId="14" xfId="100" applyFont="1" applyFill="1" applyBorder="1" applyAlignment="1" applyProtection="1">
      <alignment horizontal="center"/>
    </xf>
    <xf numFmtId="0" fontId="44" fillId="0" borderId="16" xfId="100" applyFont="1" applyFill="1" applyBorder="1" applyAlignment="1" applyProtection="1">
      <alignment horizontal="center"/>
    </xf>
    <xf numFmtId="0" fontId="39" fillId="0" borderId="13" xfId="0" applyFont="1" applyFill="1" applyBorder="1" applyAlignment="1" applyProtection="1">
      <alignment horizontal="left" vertical="center" wrapText="1"/>
    </xf>
    <xf numFmtId="0" fontId="3" fillId="0" borderId="13" xfId="100" applyFont="1" applyFill="1" applyBorder="1" applyAlignment="1" applyProtection="1">
      <alignment horizontal="center"/>
    </xf>
    <xf numFmtId="49" fontId="3" fillId="0" borderId="78" xfId="88" applyNumberFormat="1" applyFont="1" applyFill="1" applyBorder="1" applyAlignment="1" applyProtection="1">
      <alignment horizontal="center" vertical="top"/>
    </xf>
    <xf numFmtId="49" fontId="26" fillId="25" borderId="80" xfId="88" applyNumberFormat="1" applyFont="1" applyFill="1" applyBorder="1" applyAlignment="1" applyProtection="1">
      <alignment horizontal="center" vertical="center"/>
    </xf>
    <xf numFmtId="49" fontId="3" fillId="0" borderId="74" xfId="88" applyNumberFormat="1" applyFont="1" applyFill="1" applyBorder="1" applyAlignment="1" applyProtection="1">
      <alignment horizontal="center" vertical="top"/>
    </xf>
    <xf numFmtId="49" fontId="3" fillId="0" borderId="71" xfId="139" applyNumberFormat="1" applyFont="1" applyFill="1" applyBorder="1" applyAlignment="1" applyProtection="1">
      <alignment horizontal="center" vertical="top" wrapText="1"/>
    </xf>
    <xf numFmtId="49" fontId="3" fillId="0" borderId="70" xfId="139" applyNumberFormat="1" applyFont="1" applyFill="1" applyBorder="1" applyAlignment="1" applyProtection="1">
      <alignment horizontal="center" vertical="top" wrapText="1"/>
    </xf>
    <xf numFmtId="49" fontId="3" fillId="0" borderId="72" xfId="139" applyNumberFormat="1" applyFont="1" applyFill="1" applyBorder="1" applyAlignment="1" applyProtection="1">
      <alignment horizontal="center" vertical="top" wrapText="1"/>
    </xf>
    <xf numFmtId="49" fontId="3" fillId="0" borderId="73" xfId="100" applyNumberFormat="1" applyFont="1" applyFill="1" applyBorder="1" applyAlignment="1" applyProtection="1">
      <alignment horizontal="center" vertical="top"/>
    </xf>
    <xf numFmtId="49" fontId="3" fillId="0" borderId="71" xfId="100" applyNumberFormat="1" applyFont="1" applyFill="1" applyBorder="1" applyAlignment="1" applyProtection="1">
      <alignment horizontal="center" vertical="top"/>
    </xf>
    <xf numFmtId="49" fontId="3" fillId="0" borderId="82" xfId="88" applyNumberFormat="1" applyFont="1" applyFill="1" applyBorder="1" applyAlignment="1" applyProtection="1">
      <alignment horizontal="center" vertical="top" wrapText="1"/>
    </xf>
    <xf numFmtId="49" fontId="3" fillId="0" borderId="74" xfId="88" applyNumberFormat="1" applyFont="1" applyFill="1" applyBorder="1" applyAlignment="1" applyProtection="1">
      <alignment horizontal="center" vertical="top" wrapText="1"/>
    </xf>
    <xf numFmtId="49" fontId="3" fillId="0" borderId="73" xfId="88" applyNumberFormat="1" applyFont="1" applyFill="1" applyBorder="1" applyAlignment="1" applyProtection="1">
      <alignment horizontal="center" vertical="center" wrapText="1"/>
    </xf>
    <xf numFmtId="4" fontId="3" fillId="0" borderId="83" xfId="88" applyNumberFormat="1" applyFont="1" applyFill="1" applyBorder="1" applyAlignment="1" applyProtection="1">
      <alignment horizontal="right" vertical="top" wrapText="1"/>
    </xf>
    <xf numFmtId="49" fontId="3" fillId="0" borderId="12" xfId="88" applyNumberFormat="1" applyFont="1" applyFill="1" applyBorder="1" applyAlignment="1" applyProtection="1">
      <alignment horizontal="center" vertical="top"/>
    </xf>
    <xf numFmtId="4" fontId="3" fillId="0" borderId="35" xfId="53" applyNumberFormat="1" applyFont="1" applyFill="1" applyBorder="1" applyAlignment="1" applyProtection="1">
      <alignment horizontal="center" vertical="top" shrinkToFit="1"/>
      <protection locked="0"/>
    </xf>
    <xf numFmtId="4" fontId="3" fillId="0" borderId="35" xfId="51" applyNumberFormat="1" applyFont="1" applyFill="1" applyBorder="1" applyAlignment="1" applyProtection="1">
      <alignment horizontal="center" vertical="top" shrinkToFit="1"/>
      <protection locked="0"/>
    </xf>
    <xf numFmtId="4" fontId="54" fillId="0" borderId="12" xfId="51" applyNumberFormat="1" applyFont="1" applyFill="1" applyBorder="1" applyAlignment="1" applyProtection="1">
      <alignment horizontal="center" vertical="top" shrinkToFit="1"/>
      <protection locked="0"/>
    </xf>
    <xf numFmtId="4" fontId="54" fillId="0" borderId="12" xfId="51" applyNumberFormat="1" applyFont="1" applyBorder="1" applyAlignment="1" applyProtection="1">
      <alignment horizontal="center" vertical="top" shrinkToFit="1"/>
      <protection locked="0"/>
    </xf>
    <xf numFmtId="4" fontId="54" fillId="0" borderId="13" xfId="51" applyNumberFormat="1" applyFont="1" applyBorder="1" applyAlignment="1" applyProtection="1">
      <alignment horizontal="center" vertical="top" shrinkToFit="1"/>
      <protection locked="0"/>
    </xf>
    <xf numFmtId="4" fontId="54" fillId="0" borderId="13" xfId="51" applyNumberFormat="1" applyFont="1" applyFill="1" applyBorder="1" applyAlignment="1" applyProtection="1">
      <alignment horizontal="center" vertical="top" shrinkToFit="1"/>
      <protection locked="0"/>
    </xf>
    <xf numFmtId="49" fontId="2" fillId="28" borderId="85" xfId="88" applyNumberFormat="1" applyFont="1" applyFill="1" applyBorder="1" applyAlignment="1" applyProtection="1">
      <alignment horizontal="center" vertical="top" shrinkToFit="1"/>
    </xf>
    <xf numFmtId="0" fontId="2" fillId="28" borderId="51" xfId="88" applyFont="1" applyFill="1" applyBorder="1" applyAlignment="1" applyProtection="1">
      <alignment horizontal="right" vertical="top" shrinkToFit="1"/>
    </xf>
    <xf numFmtId="0" fontId="2" fillId="28" borderId="51" xfId="88" applyFont="1" applyFill="1" applyBorder="1" applyAlignment="1" applyProtection="1">
      <alignment horizontal="center" vertical="top" shrinkToFit="1"/>
    </xf>
    <xf numFmtId="4" fontId="2" fillId="28" borderId="51" xfId="88" applyNumberFormat="1" applyFont="1" applyFill="1" applyBorder="1" applyAlignment="1" applyProtection="1">
      <alignment horizontal="center" vertical="top" shrinkToFit="1"/>
    </xf>
    <xf numFmtId="0" fontId="3" fillId="0" borderId="16" xfId="0" applyNumberFormat="1" applyFont="1" applyFill="1" applyBorder="1" applyAlignment="1" applyProtection="1">
      <alignment horizontal="justify" vertical="top" wrapText="1" shrinkToFit="1"/>
    </xf>
    <xf numFmtId="4" fontId="55" fillId="0" borderId="12" xfId="0" applyNumberFormat="1" applyFont="1" applyFill="1" applyBorder="1" applyAlignment="1" applyProtection="1">
      <alignment vertical="top"/>
      <protection locked="0"/>
    </xf>
    <xf numFmtId="4" fontId="3" fillId="0" borderId="12" xfId="108" applyNumberFormat="1" applyFont="1" applyFill="1" applyBorder="1" applyAlignment="1" applyProtection="1">
      <alignment horizontal="right" vertical="top" shrinkToFit="1"/>
      <protection locked="0"/>
    </xf>
    <xf numFmtId="4" fontId="3" fillId="32" borderId="16" xfId="53" applyNumberFormat="1" applyFont="1" applyFill="1" applyBorder="1" applyAlignment="1" applyProtection="1">
      <alignment horizontal="right" vertical="top" shrinkToFit="1"/>
      <protection locked="0"/>
    </xf>
    <xf numFmtId="4" fontId="3" fillId="32" borderId="13" xfId="51" applyNumberFormat="1" applyFont="1" applyFill="1" applyBorder="1" applyAlignment="1" applyProtection="1">
      <alignment horizontal="right" vertical="top" shrinkToFit="1"/>
      <protection locked="0"/>
    </xf>
    <xf numFmtId="4" fontId="3" fillId="32" borderId="13" xfId="53" applyNumberFormat="1" applyFont="1" applyFill="1" applyBorder="1" applyAlignment="1" applyProtection="1">
      <alignment horizontal="right" vertical="top" shrinkToFit="1"/>
      <protection locked="0"/>
    </xf>
    <xf numFmtId="4" fontId="3" fillId="32" borderId="12" xfId="88" applyNumberFormat="1" applyFont="1" applyFill="1" applyBorder="1" applyAlignment="1" applyProtection="1">
      <alignment horizontal="right" vertical="top"/>
      <protection locked="0"/>
    </xf>
    <xf numFmtId="4" fontId="3" fillId="32" borderId="14" xfId="53" applyNumberFormat="1" applyFont="1" applyFill="1" applyBorder="1" applyAlignment="1" applyProtection="1">
      <alignment horizontal="right" vertical="top" shrinkToFit="1"/>
      <protection locked="0"/>
    </xf>
    <xf numFmtId="4" fontId="3" fillId="32" borderId="12" xfId="53" applyNumberFormat="1" applyFont="1" applyFill="1" applyBorder="1" applyAlignment="1" applyProtection="1">
      <alignment horizontal="right" vertical="top" shrinkToFit="1"/>
      <protection locked="0"/>
    </xf>
    <xf numFmtId="4" fontId="3" fillId="0" borderId="19" xfId="136" applyNumberFormat="1" applyFont="1" applyFill="1" applyBorder="1" applyAlignment="1" applyProtection="1">
      <alignment horizontal="right" vertical="top"/>
      <protection locked="0"/>
    </xf>
    <xf numFmtId="4" fontId="3" fillId="32" borderId="19" xfId="53" applyNumberFormat="1" applyFont="1" applyFill="1" applyBorder="1" applyAlignment="1" applyProtection="1">
      <alignment horizontal="right" vertical="top" shrinkToFit="1"/>
      <protection locked="0"/>
    </xf>
    <xf numFmtId="4" fontId="3" fillId="32" borderId="35" xfId="53" applyNumberFormat="1" applyFont="1" applyFill="1" applyBorder="1" applyAlignment="1" applyProtection="1">
      <alignment horizontal="right" vertical="top" shrinkToFit="1"/>
      <protection locked="0"/>
    </xf>
    <xf numFmtId="4" fontId="3" fillId="0" borderId="24" xfId="108" applyNumberFormat="1" applyFont="1" applyBorder="1" applyAlignment="1" applyProtection="1">
      <alignment horizontal="right" vertical="top"/>
      <protection locked="0"/>
    </xf>
    <xf numFmtId="4" fontId="3" fillId="0" borderId="13" xfId="108" applyNumberFormat="1" applyFont="1" applyBorder="1" applyAlignment="1" applyProtection="1">
      <alignment horizontal="right" vertical="top"/>
      <protection locked="0"/>
    </xf>
    <xf numFmtId="4" fontId="3" fillId="0" borderId="14" xfId="108" applyNumberFormat="1" applyFont="1" applyBorder="1" applyAlignment="1" applyProtection="1">
      <alignment horizontal="right" vertical="top"/>
      <protection locked="0"/>
    </xf>
    <xf numFmtId="4" fontId="3" fillId="0" borderId="16" xfId="108" applyNumberFormat="1" applyFont="1" applyBorder="1" applyAlignment="1" applyProtection="1">
      <alignment horizontal="right" vertical="top"/>
      <protection locked="0"/>
    </xf>
    <xf numFmtId="4" fontId="3" fillId="32" borderId="16" xfId="51" applyNumberFormat="1" applyFont="1" applyFill="1" applyBorder="1" applyAlignment="1" applyProtection="1">
      <alignment horizontal="right" vertical="top" shrinkToFit="1"/>
      <protection locked="0"/>
    </xf>
    <xf numFmtId="4" fontId="3" fillId="0" borderId="0" xfId="88" applyNumberFormat="1" applyFont="1" applyAlignment="1" applyProtection="1">
      <alignment horizontal="right" vertical="top"/>
      <protection locked="0"/>
    </xf>
    <xf numFmtId="169" fontId="3" fillId="0" borderId="72" xfId="88" applyNumberFormat="1" applyFont="1" applyFill="1" applyBorder="1" applyAlignment="1" applyProtection="1">
      <alignment horizontal="center" vertical="top"/>
    </xf>
    <xf numFmtId="4" fontId="3" fillId="0" borderId="12" xfId="88" applyNumberFormat="1" applyFont="1" applyFill="1" applyBorder="1" applyAlignment="1" applyProtection="1">
      <alignment horizontal="center" vertical="top" shrinkToFit="1"/>
      <protection locked="0"/>
    </xf>
    <xf numFmtId="4" fontId="3" fillId="0" borderId="18" xfId="53" applyNumberFormat="1" applyFont="1" applyFill="1" applyBorder="1" applyAlignment="1" applyProtection="1">
      <alignment horizontal="center" vertical="center" shrinkToFit="1"/>
    </xf>
    <xf numFmtId="4" fontId="3" fillId="0" borderId="0" xfId="0" applyNumberFormat="1" applyFont="1" applyFill="1" applyProtection="1">
      <protection locked="0"/>
    </xf>
    <xf numFmtId="4" fontId="3" fillId="26" borderId="12" xfId="53" applyNumberFormat="1" applyFont="1" applyFill="1" applyBorder="1" applyAlignment="1" applyProtection="1">
      <alignment horizontal="center" shrinkToFit="1"/>
    </xf>
    <xf numFmtId="4" fontId="3" fillId="0" borderId="0" xfId="88" applyNumberFormat="1" applyFont="1" applyFill="1" applyAlignment="1" applyProtection="1">
      <alignment horizontal="right" vertical="top" shrinkToFit="1"/>
    </xf>
    <xf numFmtId="4" fontId="3" fillId="0" borderId="12" xfId="53" applyNumberFormat="1" applyFont="1" applyFill="1" applyBorder="1" applyAlignment="1" applyProtection="1">
      <alignment horizontal="right" vertical="top" shrinkToFit="1"/>
    </xf>
    <xf numFmtId="4" fontId="3" fillId="0" borderId="14" xfId="53" applyNumberFormat="1" applyFont="1" applyFill="1" applyBorder="1" applyAlignment="1" applyProtection="1">
      <alignment horizontal="right" vertical="top" shrinkToFit="1"/>
    </xf>
    <xf numFmtId="4" fontId="3" fillId="0" borderId="16" xfId="53" applyNumberFormat="1" applyFont="1" applyFill="1" applyBorder="1" applyAlignment="1" applyProtection="1">
      <alignment horizontal="right" vertical="top" shrinkToFit="1"/>
    </xf>
    <xf numFmtId="4" fontId="55" fillId="0" borderId="13" xfId="0" applyNumberFormat="1" applyFont="1" applyFill="1" applyBorder="1" applyAlignment="1" applyProtection="1">
      <alignment vertical="top"/>
      <protection locked="0"/>
    </xf>
    <xf numFmtId="4" fontId="3" fillId="0" borderId="0" xfId="88" applyNumberFormat="1" applyFont="1" applyBorder="1" applyProtection="1">
      <protection locked="0"/>
    </xf>
    <xf numFmtId="4" fontId="3" fillId="0" borderId="0" xfId="139" applyNumberFormat="1" applyFont="1" applyFill="1" applyBorder="1" applyProtection="1">
      <protection locked="0"/>
    </xf>
    <xf numFmtId="4" fontId="48" fillId="0" borderId="0" xfId="139" applyNumberFormat="1" applyFont="1" applyFill="1" applyBorder="1" applyProtection="1">
      <protection locked="0"/>
    </xf>
    <xf numFmtId="4" fontId="48" fillId="0" borderId="0" xfId="88" applyNumberFormat="1" applyFont="1" applyProtection="1">
      <protection locked="0"/>
    </xf>
    <xf numFmtId="4" fontId="3" fillId="0" borderId="0" xfId="0" applyNumberFormat="1" applyFont="1" applyBorder="1" applyProtection="1">
      <protection locked="0"/>
    </xf>
    <xf numFmtId="4" fontId="3" fillId="0" borderId="0" xfId="0" applyNumberFormat="1" applyFont="1" applyFill="1" applyBorder="1" applyProtection="1">
      <protection locked="0"/>
    </xf>
    <xf numFmtId="4" fontId="2" fillId="0" borderId="0" xfId="88" applyNumberFormat="1" applyFont="1" applyBorder="1" applyAlignment="1" applyProtection="1">
      <alignment vertical="center"/>
      <protection locked="0"/>
    </xf>
    <xf numFmtId="4" fontId="2" fillId="0" borderId="0" xfId="88" applyNumberFormat="1" applyFont="1" applyAlignment="1" applyProtection="1">
      <alignment vertical="center"/>
      <protection locked="0"/>
    </xf>
    <xf numFmtId="4" fontId="2" fillId="0" borderId="18" xfId="88" applyNumberFormat="1" applyFont="1" applyFill="1" applyBorder="1" applyAlignment="1" applyProtection="1">
      <alignment horizontal="center" vertical="top" shrinkToFit="1"/>
    </xf>
    <xf numFmtId="4" fontId="1" fillId="0" borderId="18" xfId="0" applyNumberFormat="1" applyFont="1" applyFill="1" applyBorder="1" applyAlignment="1" applyProtection="1">
      <alignment horizontal="center" shrinkToFit="1"/>
    </xf>
    <xf numFmtId="4" fontId="2" fillId="0" borderId="14" xfId="88" applyNumberFormat="1" applyFont="1" applyFill="1" applyBorder="1" applyAlignment="1" applyProtection="1">
      <alignment horizontal="center" vertical="top" shrinkToFit="1"/>
    </xf>
    <xf numFmtId="4" fontId="3" fillId="0" borderId="13" xfId="104" applyNumberFormat="1" applyFont="1" applyFill="1" applyBorder="1" applyAlignment="1" applyProtection="1">
      <alignment horizontal="center" vertical="top"/>
    </xf>
    <xf numFmtId="4" fontId="3" fillId="0" borderId="18" xfId="88" applyNumberFormat="1" applyFont="1" applyFill="1" applyBorder="1" applyAlignment="1" applyProtection="1">
      <alignment horizontal="center" shrinkToFit="1"/>
    </xf>
    <xf numFmtId="4" fontId="3" fillId="0" borderId="61" xfId="100" applyNumberFormat="1" applyFont="1" applyFill="1" applyBorder="1" applyAlignment="1" applyProtection="1">
      <alignment horizontal="center"/>
      <protection locked="0"/>
    </xf>
    <xf numFmtId="0" fontId="3" fillId="0" borderId="61" xfId="100" applyFont="1" applyFill="1" applyBorder="1" applyAlignment="1" applyProtection="1">
      <alignment horizontal="center"/>
    </xf>
    <xf numFmtId="4" fontId="3" fillId="0" borderId="61" xfId="100" applyNumberFormat="1" applyFont="1" applyFill="1" applyBorder="1" applyAlignment="1" applyProtection="1">
      <alignment horizontal="center"/>
    </xf>
    <xf numFmtId="0" fontId="3" fillId="0" borderId="37" xfId="0" applyFont="1" applyFill="1" applyBorder="1" applyAlignment="1" applyProtection="1">
      <alignment horizontal="justify" vertical="top" wrapText="1"/>
    </xf>
    <xf numFmtId="0" fontId="3" fillId="0" borderId="36" xfId="88" applyFont="1" applyFill="1" applyBorder="1" applyProtection="1"/>
    <xf numFmtId="4" fontId="3" fillId="0" borderId="36" xfId="88" applyNumberFormat="1" applyFont="1" applyFill="1" applyBorder="1" applyProtection="1"/>
    <xf numFmtId="4" fontId="3" fillId="0" borderId="12" xfId="88" applyNumberFormat="1" applyFont="1" applyFill="1" applyBorder="1" applyAlignment="1" applyProtection="1">
      <alignment vertical="top"/>
    </xf>
    <xf numFmtId="4" fontId="3" fillId="0" borderId="13" xfId="88" applyNumberFormat="1" applyFont="1" applyFill="1" applyBorder="1" applyAlignment="1" applyProtection="1">
      <alignment horizontal="center" vertical="top" shrinkToFit="1"/>
    </xf>
    <xf numFmtId="4" fontId="3" fillId="0" borderId="14" xfId="139" applyNumberFormat="1" applyFont="1" applyFill="1" applyBorder="1" applyAlignment="1" applyProtection="1">
      <alignment horizontal="center" shrinkToFit="1"/>
    </xf>
    <xf numFmtId="4" fontId="3" fillId="0" borderId="16" xfId="139" applyNumberFormat="1" applyFont="1" applyFill="1" applyBorder="1" applyAlignment="1" applyProtection="1">
      <alignment horizontal="center" shrinkToFit="1"/>
    </xf>
    <xf numFmtId="4" fontId="3" fillId="0" borderId="12" xfId="0" applyNumberFormat="1" applyFont="1" applyFill="1" applyBorder="1" applyAlignment="1" applyProtection="1">
      <alignment horizontal="center"/>
    </xf>
    <xf numFmtId="4" fontId="3" fillId="0" borderId="14" xfId="0" applyNumberFormat="1" applyFont="1" applyFill="1" applyBorder="1" applyAlignment="1" applyProtection="1">
      <alignment horizontal="center"/>
    </xf>
    <xf numFmtId="4" fontId="3" fillId="0" borderId="13" xfId="100" applyNumberFormat="1" applyFont="1" applyBorder="1" applyAlignment="1" applyProtection="1">
      <alignment horizontal="center"/>
    </xf>
    <xf numFmtId="4" fontId="3" fillId="0" borderId="35" xfId="88" applyNumberFormat="1" applyFont="1" applyFill="1" applyBorder="1" applyAlignment="1" applyProtection="1">
      <alignment horizontal="center" vertical="top" shrinkToFit="1"/>
    </xf>
    <xf numFmtId="4" fontId="3" fillId="0" borderId="38" xfId="0" applyNumberFormat="1" applyFont="1" applyFill="1" applyBorder="1" applyAlignment="1" applyProtection="1">
      <alignment horizontal="center"/>
    </xf>
    <xf numFmtId="4" fontId="3" fillId="0" borderId="24" xfId="0" applyNumberFormat="1" applyFont="1" applyFill="1" applyBorder="1" applyAlignment="1" applyProtection="1">
      <alignment horizontal="center"/>
    </xf>
    <xf numFmtId="4" fontId="3" fillId="0" borderId="13" xfId="88" applyNumberFormat="1" applyFont="1" applyFill="1" applyBorder="1" applyAlignment="1" applyProtection="1">
      <alignment horizontal="center" vertical="center" shrinkToFit="1"/>
    </xf>
    <xf numFmtId="0" fontId="56" fillId="0" borderId="74" xfId="0" applyFont="1" applyBorder="1" applyAlignment="1" applyProtection="1">
      <alignment horizontal="center" vertical="top" wrapText="1"/>
    </xf>
    <xf numFmtId="4" fontId="56" fillId="0" borderId="14" xfId="0" applyNumberFormat="1" applyFont="1" applyBorder="1" applyAlignment="1" applyProtection="1">
      <alignment vertical="top" wrapText="1"/>
    </xf>
    <xf numFmtId="4" fontId="56" fillId="0" borderId="14" xfId="0" applyNumberFormat="1" applyFont="1" applyBorder="1" applyAlignment="1" applyProtection="1">
      <alignment horizontal="center" vertical="top"/>
    </xf>
    <xf numFmtId="0" fontId="56" fillId="0" borderId="86" xfId="0" applyFont="1" applyBorder="1" applyAlignment="1" applyProtection="1">
      <alignment horizontal="center" vertical="top" wrapText="1"/>
    </xf>
    <xf numFmtId="3" fontId="51" fillId="25" borderId="18" xfId="88" applyNumberFormat="1" applyFont="1" applyFill="1" applyBorder="1" applyAlignment="1" applyProtection="1">
      <alignment horizontal="center" vertical="center" shrinkToFit="1"/>
    </xf>
    <xf numFmtId="3" fontId="53" fillId="0" borderId="34" xfId="88" applyNumberFormat="1" applyFont="1" applyFill="1" applyBorder="1" applyAlignment="1" applyProtection="1">
      <alignment horizontal="center" vertical="center" shrinkToFit="1"/>
    </xf>
    <xf numFmtId="3" fontId="25" fillId="0" borderId="37" xfId="53" applyNumberFormat="1" applyFont="1" applyFill="1" applyBorder="1" applyAlignment="1" applyProtection="1">
      <alignment horizontal="center" shrinkToFit="1"/>
    </xf>
    <xf numFmtId="3" fontId="25" fillId="0" borderId="18" xfId="53" applyNumberFormat="1" applyFont="1" applyFill="1" applyBorder="1" applyAlignment="1" applyProtection="1">
      <alignment horizontal="center" shrinkToFit="1"/>
    </xf>
    <xf numFmtId="3" fontId="25" fillId="0" borderId="18" xfId="53" applyNumberFormat="1" applyFont="1" applyFill="1" applyBorder="1" applyAlignment="1" applyProtection="1">
      <alignment horizontal="center" wrapText="1" shrinkToFit="1"/>
    </xf>
    <xf numFmtId="3" fontId="25" fillId="0" borderId="18" xfId="53" applyNumberFormat="1" applyFont="1" applyFill="1" applyBorder="1" applyAlignment="1" applyProtection="1">
      <alignment horizontal="center" vertical="center" wrapText="1" shrinkToFit="1"/>
    </xf>
    <xf numFmtId="3" fontId="34" fillId="0" borderId="29" xfId="53" applyNumberFormat="1" applyFont="1" applyFill="1" applyBorder="1" applyAlignment="1" applyProtection="1">
      <alignment horizontal="center" vertical="center" shrinkToFit="1"/>
    </xf>
    <xf numFmtId="3" fontId="3" fillId="0" borderId="0" xfId="88" applyNumberFormat="1" applyFont="1" applyFill="1" applyAlignment="1" applyProtection="1">
      <alignment horizontal="center" vertical="top"/>
    </xf>
    <xf numFmtId="49" fontId="3" fillId="0" borderId="0" xfId="88" applyNumberFormat="1" applyFont="1" applyFill="1" applyAlignment="1" applyProtection="1">
      <alignment horizontal="left" vertical="top"/>
    </xf>
    <xf numFmtId="3" fontId="3" fillId="0" borderId="0" xfId="88" applyNumberFormat="1" applyFont="1" applyFill="1" applyAlignment="1" applyProtection="1">
      <alignment horizontal="center" vertical="top" shrinkToFit="1"/>
    </xf>
    <xf numFmtId="4" fontId="52" fillId="0" borderId="0" xfId="88" applyNumberFormat="1" applyFont="1" applyFill="1" applyProtection="1">
      <protection locked="0"/>
    </xf>
    <xf numFmtId="4" fontId="52" fillId="0" borderId="0" xfId="88" applyNumberFormat="1" applyFont="1" applyFill="1" applyBorder="1" applyProtection="1">
      <protection locked="0"/>
    </xf>
    <xf numFmtId="4" fontId="25" fillId="0" borderId="0" xfId="88" applyNumberFormat="1" applyFont="1" applyFill="1" applyAlignment="1" applyProtection="1">
      <protection locked="0"/>
    </xf>
    <xf numFmtId="4" fontId="25" fillId="0" borderId="0" xfId="88" applyNumberFormat="1" applyFont="1" applyFill="1" applyAlignment="1" applyProtection="1">
      <alignment wrapText="1"/>
      <protection locked="0"/>
    </xf>
    <xf numFmtId="4" fontId="25" fillId="0" borderId="0" xfId="88" applyNumberFormat="1" applyFont="1" applyFill="1" applyProtection="1">
      <protection locked="0"/>
    </xf>
    <xf numFmtId="0" fontId="47" fillId="0" borderId="0" xfId="88" applyFont="1" applyFill="1" applyProtection="1">
      <protection locked="0"/>
    </xf>
    <xf numFmtId="4" fontId="3" fillId="0" borderId="0" xfId="88" applyNumberFormat="1" applyFont="1" applyFill="1" applyBorder="1" applyAlignment="1" applyProtection="1">
      <alignment horizontal="center"/>
    </xf>
    <xf numFmtId="4" fontId="54" fillId="0" borderId="16" xfId="51" applyNumberFormat="1" applyFont="1" applyBorder="1" applyAlignment="1" applyProtection="1">
      <alignment horizontal="center" vertical="top" shrinkToFit="1"/>
      <protection locked="0"/>
    </xf>
    <xf numFmtId="169" fontId="3" fillId="0" borderId="17" xfId="0" applyNumberFormat="1" applyFont="1" applyFill="1" applyBorder="1" applyAlignment="1" applyProtection="1">
      <alignment horizontal="center" vertical="top" wrapText="1"/>
    </xf>
    <xf numFmtId="0" fontId="3" fillId="0" borderId="19" xfId="0" applyFont="1" applyFill="1" applyBorder="1" applyAlignment="1" applyProtection="1">
      <alignment horizontal="center" wrapText="1"/>
    </xf>
    <xf numFmtId="0" fontId="3" fillId="0" borderId="0" xfId="0" applyFont="1" applyFill="1" applyAlignment="1" applyProtection="1">
      <alignment vertical="center"/>
      <protection locked="0"/>
    </xf>
    <xf numFmtId="0" fontId="1" fillId="0" borderId="0" xfId="0" applyFont="1" applyFill="1" applyBorder="1" applyAlignment="1" applyProtection="1">
      <alignment vertical="top"/>
      <protection locked="0"/>
    </xf>
    <xf numFmtId="0" fontId="2" fillId="0" borderId="17" xfId="88" applyNumberFormat="1" applyFont="1" applyFill="1" applyBorder="1" applyAlignment="1" applyProtection="1">
      <alignment horizontal="center" vertical="center"/>
    </xf>
    <xf numFmtId="0" fontId="2" fillId="0" borderId="18" xfId="88" applyNumberFormat="1" applyFont="1" applyFill="1" applyBorder="1" applyAlignment="1" applyProtection="1">
      <alignment horizontal="justify" vertical="center"/>
    </xf>
    <xf numFmtId="0" fontId="2" fillId="0" borderId="18" xfId="88" applyNumberFormat="1" applyFont="1" applyFill="1" applyBorder="1" applyAlignment="1" applyProtection="1">
      <alignment horizontal="center" shrinkToFit="1"/>
    </xf>
    <xf numFmtId="4" fontId="2" fillId="0" borderId="19" xfId="88" applyNumberFormat="1" applyFont="1" applyFill="1" applyBorder="1" applyAlignment="1" applyProtection="1">
      <alignment horizontal="center" shrinkToFit="1"/>
    </xf>
    <xf numFmtId="0" fontId="3" fillId="0" borderId="12" xfId="88" applyFont="1" applyFill="1" applyBorder="1" applyAlignment="1" applyProtection="1">
      <alignment horizontal="center" vertical="center"/>
    </xf>
    <xf numFmtId="4" fontId="3" fillId="0" borderId="12" xfId="88" applyNumberFormat="1" applyFont="1" applyFill="1" applyBorder="1" applyAlignment="1" applyProtection="1">
      <alignment horizontal="center"/>
      <protection locked="0"/>
    </xf>
    <xf numFmtId="4" fontId="34" fillId="0" borderId="87" xfId="88" applyNumberFormat="1" applyFont="1" applyFill="1" applyBorder="1" applyAlignment="1" applyProtection="1">
      <alignment horizontal="right" vertical="center"/>
    </xf>
    <xf numFmtId="49" fontId="3" fillId="0" borderId="74" xfId="100" applyNumberFormat="1" applyFont="1" applyFill="1" applyBorder="1" applyAlignment="1" applyProtection="1">
      <alignment horizontal="center" vertical="top"/>
    </xf>
    <xf numFmtId="0" fontId="3" fillId="0" borderId="0" xfId="0" applyFont="1" applyFill="1" applyBorder="1" applyAlignment="1" applyProtection="1">
      <alignment horizontal="left" wrapText="1"/>
    </xf>
    <xf numFmtId="4" fontId="3" fillId="0" borderId="0" xfId="100" applyNumberFormat="1" applyFont="1" applyFill="1" applyBorder="1" applyAlignment="1" applyProtection="1">
      <alignment horizontal="center"/>
    </xf>
    <xf numFmtId="4" fontId="41" fillId="0" borderId="0" xfId="100" applyNumberFormat="1" applyFont="1" applyFill="1" applyBorder="1" applyAlignment="1" applyProtection="1">
      <alignment horizontal="center" vertical="top"/>
    </xf>
    <xf numFmtId="0" fontId="3" fillId="0" borderId="12" xfId="88" applyNumberFormat="1" applyFont="1" applyFill="1" applyBorder="1" applyAlignment="1" applyProtection="1">
      <alignment horizontal="left" vertical="top" wrapText="1"/>
    </xf>
    <xf numFmtId="49" fontId="3" fillId="0" borderId="36" xfId="88" applyNumberFormat="1" applyFont="1" applyFill="1" applyBorder="1" applyAlignment="1" applyProtection="1">
      <alignment horizontal="center" vertical="top" wrapText="1"/>
    </xf>
    <xf numFmtId="0" fontId="3" fillId="0" borderId="37" xfId="88" applyFont="1" applyFill="1" applyBorder="1" applyAlignment="1" applyProtection="1">
      <alignment horizontal="center" vertical="top" shrinkToFit="1"/>
    </xf>
    <xf numFmtId="4" fontId="3" fillId="0" borderId="37" xfId="57" applyNumberFormat="1" applyFont="1" applyFill="1" applyBorder="1" applyAlignment="1" applyProtection="1">
      <alignment horizontal="center" vertical="top" shrinkToFit="1"/>
    </xf>
    <xf numFmtId="0" fontId="3" fillId="0" borderId="34" xfId="88" applyNumberFormat="1" applyFont="1" applyFill="1" applyBorder="1" applyAlignment="1" applyProtection="1">
      <alignment horizontal="left" vertical="top" wrapText="1"/>
    </xf>
    <xf numFmtId="0" fontId="3" fillId="0" borderId="34" xfId="88" applyFont="1" applyFill="1" applyBorder="1" applyAlignment="1" applyProtection="1">
      <alignment horizontal="center" vertical="top" shrinkToFit="1"/>
    </xf>
    <xf numFmtId="4" fontId="3" fillId="0" borderId="34" xfId="57" applyNumberFormat="1" applyFont="1" applyFill="1" applyBorder="1" applyAlignment="1" applyProtection="1">
      <alignment horizontal="center" vertical="top" shrinkToFit="1"/>
    </xf>
    <xf numFmtId="0" fontId="3" fillId="0" borderId="13" xfId="88" applyNumberFormat="1" applyFont="1" applyFill="1" applyBorder="1" applyAlignment="1" applyProtection="1">
      <alignment horizontal="left" vertical="top" wrapText="1"/>
    </xf>
    <xf numFmtId="0" fontId="3" fillId="0" borderId="13" xfId="88" applyFont="1" applyFill="1" applyBorder="1" applyAlignment="1" applyProtection="1">
      <alignment horizontal="center" shrinkToFit="1"/>
    </xf>
    <xf numFmtId="4" fontId="3" fillId="0" borderId="12" xfId="0" applyNumberFormat="1" applyFont="1" applyFill="1" applyBorder="1" applyAlignment="1" applyProtection="1">
      <alignment horizontal="center" vertical="top"/>
      <protection locked="0"/>
    </xf>
    <xf numFmtId="4" fontId="3" fillId="0" borderId="12" xfId="0" applyNumberFormat="1" applyFont="1" applyFill="1" applyBorder="1" applyAlignment="1" applyProtection="1">
      <alignment horizontal="center" vertical="center"/>
      <protection locked="0"/>
    </xf>
    <xf numFmtId="4" fontId="3" fillId="0" borderId="12" xfId="0" applyNumberFormat="1" applyFont="1" applyFill="1" applyBorder="1" applyAlignment="1" applyProtection="1">
      <alignment vertical="center"/>
      <protection locked="0"/>
    </xf>
    <xf numFmtId="4" fontId="3" fillId="0" borderId="13" xfId="0" applyNumberFormat="1" applyFont="1" applyFill="1" applyBorder="1" applyAlignment="1" applyProtection="1">
      <alignment vertical="center"/>
      <protection locked="0"/>
    </xf>
    <xf numFmtId="49" fontId="59" fillId="25" borderId="14" xfId="88" applyNumberFormat="1" applyFont="1" applyFill="1" applyBorder="1" applyAlignment="1" applyProtection="1">
      <alignment horizontal="center" vertical="center"/>
    </xf>
    <xf numFmtId="4" fontId="2" fillId="25" borderId="14" xfId="88" applyNumberFormat="1" applyFont="1" applyFill="1" applyBorder="1" applyAlignment="1" applyProtection="1">
      <alignment horizontal="center" shrinkToFit="1"/>
    </xf>
    <xf numFmtId="0" fontId="60" fillId="0" borderId="0" xfId="0" applyFont="1"/>
    <xf numFmtId="0" fontId="26" fillId="25" borderId="18" xfId="88" applyNumberFormat="1" applyFont="1" applyFill="1" applyBorder="1" applyAlignment="1" applyProtection="1">
      <alignment horizontal="left" vertical="center"/>
    </xf>
    <xf numFmtId="4" fontId="3" fillId="0" borderId="13" xfId="0" applyNumberFormat="1" applyFont="1" applyFill="1" applyBorder="1" applyAlignment="1" applyProtection="1">
      <alignment horizontal="center" vertical="top"/>
      <protection locked="0"/>
    </xf>
    <xf numFmtId="0" fontId="2" fillId="30" borderId="28" xfId="88" applyNumberFormat="1" applyFont="1" applyFill="1" applyBorder="1" applyAlignment="1" applyProtection="1">
      <alignment horizontal="center" vertical="center"/>
    </xf>
    <xf numFmtId="0" fontId="2" fillId="30" borderId="29" xfId="88" applyNumberFormat="1" applyFont="1" applyFill="1" applyBorder="1" applyAlignment="1" applyProtection="1">
      <alignment vertical="center"/>
    </xf>
    <xf numFmtId="0" fontId="2" fillId="30" borderId="29" xfId="88" applyNumberFormat="1" applyFont="1" applyFill="1" applyBorder="1" applyAlignment="1" applyProtection="1"/>
    <xf numFmtId="4" fontId="2" fillId="30" borderId="29" xfId="88" applyNumberFormat="1" applyFont="1" applyFill="1" applyBorder="1" applyAlignment="1" applyProtection="1"/>
    <xf numFmtId="4" fontId="3" fillId="0" borderId="13" xfId="0" applyNumberFormat="1" applyFont="1" applyFill="1" applyBorder="1" applyAlignment="1" applyProtection="1">
      <alignment horizontal="center" vertical="center"/>
      <protection locked="0"/>
    </xf>
    <xf numFmtId="4" fontId="3" fillId="0" borderId="35" xfId="0" applyNumberFormat="1" applyFont="1" applyFill="1" applyBorder="1" applyAlignment="1" applyProtection="1">
      <alignment horizontal="center" vertical="top"/>
      <protection locked="0"/>
    </xf>
    <xf numFmtId="4" fontId="3" fillId="0" borderId="36" xfId="53" applyNumberFormat="1" applyFont="1" applyFill="1" applyBorder="1" applyAlignment="1" applyProtection="1">
      <alignment horizontal="center" vertical="top" shrinkToFit="1"/>
    </xf>
    <xf numFmtId="4" fontId="3" fillId="0" borderId="23" xfId="53" applyNumberFormat="1" applyFont="1" applyFill="1" applyBorder="1" applyAlignment="1" applyProtection="1">
      <alignment horizontal="center" vertical="top" shrinkToFit="1"/>
    </xf>
    <xf numFmtId="4" fontId="3" fillId="0" borderId="61" xfId="53" applyNumberFormat="1" applyFont="1" applyFill="1" applyBorder="1" applyAlignment="1" applyProtection="1">
      <alignment horizontal="center" vertical="top" shrinkToFit="1"/>
    </xf>
    <xf numFmtId="0" fontId="61" fillId="25" borderId="14" xfId="88" applyNumberFormat="1" applyFont="1" applyFill="1" applyBorder="1" applyAlignment="1" applyProtection="1">
      <alignment vertical="center"/>
    </xf>
    <xf numFmtId="0" fontId="2" fillId="28" borderId="51" xfId="88" applyFont="1" applyFill="1" applyBorder="1" applyAlignment="1" applyProtection="1">
      <alignment horizontal="right" vertical="center" shrinkToFit="1"/>
    </xf>
    <xf numFmtId="4" fontId="3" fillId="0" borderId="14" xfId="0" applyNumberFormat="1" applyFont="1" applyFill="1" applyBorder="1" applyAlignment="1" applyProtection="1">
      <alignment horizontal="center" vertical="center"/>
      <protection locked="0"/>
    </xf>
    <xf numFmtId="4" fontId="3" fillId="0" borderId="14" xfId="0" applyNumberFormat="1" applyFont="1" applyFill="1" applyBorder="1" applyAlignment="1" applyProtection="1">
      <alignment horizontal="center" vertical="top"/>
      <protection locked="0"/>
    </xf>
    <xf numFmtId="4" fontId="3" fillId="0" borderId="13" xfId="61" applyNumberFormat="1" applyFont="1" applyFill="1" applyBorder="1" applyAlignment="1" applyProtection="1">
      <alignment horizontal="center" vertical="top" shrinkToFit="1"/>
    </xf>
    <xf numFmtId="0" fontId="3" fillId="26" borderId="14" xfId="88" applyNumberFormat="1" applyFont="1" applyFill="1" applyBorder="1" applyAlignment="1" applyProtection="1">
      <alignment horizontal="left" vertical="top" wrapText="1"/>
    </xf>
    <xf numFmtId="4" fontId="2" fillId="0" borderId="68" xfId="88" applyNumberFormat="1" applyFont="1" applyFill="1" applyBorder="1" applyAlignment="1" applyProtection="1">
      <alignment horizontal="right" vertical="top" shrinkToFit="1"/>
    </xf>
    <xf numFmtId="4" fontId="2" fillId="0" borderId="68" xfId="88" applyNumberFormat="1" applyFont="1" applyFill="1" applyBorder="1" applyAlignment="1" applyProtection="1">
      <alignment vertical="top" shrinkToFit="1"/>
    </xf>
    <xf numFmtId="4" fontId="2" fillId="0" borderId="85" xfId="88" applyNumberFormat="1" applyFont="1" applyFill="1" applyBorder="1" applyAlignment="1" applyProtection="1">
      <alignment horizontal="center" vertical="center" shrinkToFit="1"/>
    </xf>
    <xf numFmtId="0" fontId="44" fillId="0" borderId="12" xfId="0" applyFont="1" applyBorder="1" applyAlignment="1" applyProtection="1">
      <alignment horizontal="justify" vertical="top" wrapText="1"/>
    </xf>
    <xf numFmtId="4" fontId="3" fillId="0" borderId="12" xfId="108" applyNumberFormat="1" applyFont="1" applyBorder="1" applyAlignment="1" applyProtection="1">
      <alignment horizontal="right" vertical="top"/>
      <protection locked="0"/>
    </xf>
    <xf numFmtId="0" fontId="44" fillId="0" borderId="14" xfId="0" applyFont="1" applyBorder="1" applyAlignment="1" applyProtection="1">
      <alignment horizontal="justify" vertical="top" wrapText="1"/>
    </xf>
    <xf numFmtId="0" fontId="44" fillId="0" borderId="14" xfId="0" applyFont="1" applyBorder="1" applyAlignment="1" applyProtection="1">
      <alignment horizontal="center" vertical="top"/>
    </xf>
    <xf numFmtId="4" fontId="44" fillId="0" borderId="14" xfId="0" applyNumberFormat="1" applyFont="1" applyBorder="1" applyAlignment="1" applyProtection="1">
      <alignment horizontal="center" vertical="top"/>
    </xf>
    <xf numFmtId="172" fontId="3" fillId="0" borderId="23" xfId="0" applyNumberFormat="1" applyFont="1" applyBorder="1" applyProtection="1"/>
    <xf numFmtId="0" fontId="3" fillId="0" borderId="14" xfId="88" applyFont="1" applyBorder="1" applyAlignment="1" applyProtection="1">
      <alignment vertical="top"/>
    </xf>
    <xf numFmtId="0" fontId="41" fillId="0" borderId="16" xfId="136" applyFont="1" applyBorder="1" applyAlignment="1" applyProtection="1">
      <alignment horizontal="center" vertical="top"/>
    </xf>
    <xf numFmtId="4" fontId="3" fillId="0" borderId="12" xfId="136" applyNumberFormat="1" applyFont="1" applyBorder="1" applyAlignment="1" applyProtection="1">
      <alignment horizontal="center" vertical="top"/>
    </xf>
    <xf numFmtId="0" fontId="3" fillId="0" borderId="16" xfId="136" applyFont="1" applyBorder="1" applyAlignment="1" applyProtection="1">
      <alignment horizontal="center" vertical="top"/>
    </xf>
    <xf numFmtId="4" fontId="3" fillId="0" borderId="38" xfId="136" applyNumberFormat="1" applyFont="1" applyBorder="1" applyAlignment="1" applyProtection="1">
      <alignment horizontal="center" vertical="top"/>
    </xf>
    <xf numFmtId="4" fontId="3" fillId="26" borderId="12" xfId="0" applyNumberFormat="1" applyFont="1" applyFill="1" applyBorder="1" applyAlignment="1" applyProtection="1">
      <alignment horizontal="center" vertical="top"/>
    </xf>
    <xf numFmtId="0" fontId="3" fillId="0" borderId="12" xfId="0" applyFont="1" applyBorder="1" applyAlignment="1" applyProtection="1">
      <alignment horizontal="left" vertical="top" wrapText="1"/>
    </xf>
    <xf numFmtId="0" fontId="41" fillId="26" borderId="14" xfId="88" applyNumberFormat="1" applyFont="1" applyFill="1" applyBorder="1" applyAlignment="1" applyProtection="1">
      <alignment horizontal="justify" vertical="top" wrapText="1"/>
    </xf>
    <xf numFmtId="4" fontId="3" fillId="0" borderId="12" xfId="108" applyNumberFormat="1" applyFont="1" applyBorder="1" applyAlignment="1" applyProtection="1">
      <alignment horizontal="right" vertical="top" wrapText="1"/>
      <protection locked="0"/>
    </xf>
    <xf numFmtId="0" fontId="3" fillId="0" borderId="14" xfId="0" applyFont="1" applyBorder="1" applyAlignment="1" applyProtection="1">
      <alignment horizontal="center" vertical="top" wrapText="1"/>
    </xf>
    <xf numFmtId="0" fontId="3" fillId="26" borderId="14" xfId="97" applyFont="1" applyFill="1" applyBorder="1" applyAlignment="1" applyProtection="1">
      <alignment horizontal="justify" vertical="top" wrapText="1"/>
    </xf>
    <xf numFmtId="0" fontId="31" fillId="0" borderId="14" xfId="0" applyFont="1" applyBorder="1" applyAlignment="1" applyProtection="1">
      <alignment horizontal="justify" vertical="top" wrapText="1"/>
    </xf>
    <xf numFmtId="49" fontId="3" fillId="0" borderId="14" xfId="137" applyNumberFormat="1" applyFont="1" applyBorder="1" applyAlignment="1" applyProtection="1">
      <alignment horizontal="justify" vertical="center" wrapText="1"/>
    </xf>
    <xf numFmtId="49" fontId="2" fillId="26" borderId="14" xfId="137" applyNumberFormat="1" applyFont="1" applyFill="1" applyBorder="1" applyAlignment="1" applyProtection="1">
      <alignment horizontal="justify" vertical="center" wrapText="1"/>
    </xf>
    <xf numFmtId="49" fontId="3" fillId="0" borderId="14" xfId="137" quotePrefix="1" applyNumberFormat="1" applyFont="1" applyBorder="1" applyAlignment="1" applyProtection="1">
      <alignment horizontal="right"/>
    </xf>
    <xf numFmtId="4" fontId="3" fillId="26" borderId="14" xfId="137" applyNumberFormat="1" applyFont="1" applyFill="1" applyBorder="1" applyAlignment="1" applyProtection="1">
      <alignment horizontal="left" wrapText="1"/>
    </xf>
    <xf numFmtId="4" fontId="3" fillId="26" borderId="14" xfId="137" applyNumberFormat="1" applyFont="1" applyFill="1" applyBorder="1" applyAlignment="1" applyProtection="1">
      <alignment horizontal="center" vertical="center" wrapText="1"/>
    </xf>
    <xf numFmtId="0" fontId="31" fillId="26" borderId="0" xfId="0" applyNumberFormat="1" applyFont="1" applyFill="1" applyBorder="1" applyAlignment="1" applyProtection="1">
      <alignment horizontal="justify" vertical="top" wrapText="1"/>
    </xf>
    <xf numFmtId="49" fontId="3" fillId="0" borderId="61" xfId="88" applyNumberFormat="1" applyFont="1" applyFill="1" applyBorder="1" applyAlignment="1" applyProtection="1">
      <alignment horizontal="center" vertical="top" wrapText="1"/>
    </xf>
    <xf numFmtId="0" fontId="3" fillId="0" borderId="34" xfId="97" applyFont="1" applyFill="1" applyBorder="1" applyAlignment="1" applyProtection="1">
      <alignment horizontal="justify" vertical="justify" wrapText="1"/>
    </xf>
    <xf numFmtId="4" fontId="3" fillId="0" borderId="34" xfId="53" applyNumberFormat="1" applyFont="1" applyFill="1" applyBorder="1" applyAlignment="1" applyProtection="1">
      <alignment horizontal="center" vertical="top" shrinkToFit="1"/>
    </xf>
    <xf numFmtId="4" fontId="3" fillId="0" borderId="13" xfId="53" applyNumberFormat="1" applyFont="1" applyFill="1" applyBorder="1" applyAlignment="1" applyProtection="1">
      <alignment horizontal="center" shrinkToFit="1"/>
      <protection locked="0"/>
    </xf>
    <xf numFmtId="4" fontId="3" fillId="0" borderId="55" xfId="0" applyNumberFormat="1" applyFont="1" applyFill="1" applyBorder="1" applyAlignment="1" applyProtection="1">
      <alignment horizontal="center" wrapText="1"/>
      <protection locked="0"/>
    </xf>
    <xf numFmtId="0" fontId="3" fillId="0" borderId="0" xfId="0" applyFont="1" applyFill="1" applyBorder="1" applyProtection="1">
      <protection locked="0"/>
    </xf>
    <xf numFmtId="0" fontId="3" fillId="0" borderId="0" xfId="0" applyFont="1" applyBorder="1" applyProtection="1">
      <protection locked="0"/>
    </xf>
    <xf numFmtId="169" fontId="2" fillId="0" borderId="90" xfId="88" applyNumberFormat="1" applyFont="1" applyFill="1" applyBorder="1" applyAlignment="1" applyProtection="1">
      <alignment horizontal="center" vertical="top" wrapText="1"/>
    </xf>
    <xf numFmtId="0" fontId="2" fillId="0" borderId="48" xfId="88" applyFont="1" applyFill="1" applyBorder="1" applyAlignment="1" applyProtection="1">
      <alignment horizontal="center" vertical="top" shrinkToFit="1"/>
    </xf>
    <xf numFmtId="0" fontId="3" fillId="0" borderId="48" xfId="88" applyNumberFormat="1" applyFont="1" applyFill="1" applyBorder="1" applyAlignment="1" applyProtection="1">
      <alignment horizontal="justify" vertical="top" wrapText="1"/>
    </xf>
    <xf numFmtId="4" fontId="3" fillId="0" borderId="48" xfId="53" applyNumberFormat="1" applyFont="1" applyFill="1" applyBorder="1" applyAlignment="1" applyProtection="1">
      <alignment horizontal="center" vertical="top" shrinkToFit="1"/>
    </xf>
    <xf numFmtId="0" fontId="2" fillId="28" borderId="50" xfId="88" applyFont="1" applyFill="1" applyBorder="1" applyAlignment="1" applyProtection="1">
      <alignment horizontal="justify" vertical="top"/>
    </xf>
    <xf numFmtId="4" fontId="3" fillId="0" borderId="51" xfId="53" applyNumberFormat="1" applyFont="1" applyFill="1" applyBorder="1" applyAlignment="1" applyProtection="1">
      <alignment horizontal="center" vertical="top" shrinkToFit="1"/>
    </xf>
    <xf numFmtId="0" fontId="2" fillId="0" borderId="51" xfId="88" applyFont="1" applyFill="1" applyBorder="1" applyAlignment="1" applyProtection="1">
      <alignment horizontal="center" vertical="top" shrinkToFit="1"/>
    </xf>
    <xf numFmtId="0" fontId="3" fillId="0" borderId="51" xfId="88" applyNumberFormat="1" applyFont="1" applyFill="1" applyBorder="1" applyAlignment="1" applyProtection="1">
      <alignment horizontal="justify" vertical="top" wrapText="1"/>
    </xf>
    <xf numFmtId="169" fontId="2" fillId="0" borderId="85" xfId="88" applyNumberFormat="1" applyFont="1" applyFill="1" applyBorder="1" applyAlignment="1" applyProtection="1">
      <alignment horizontal="center" vertical="top" wrapText="1"/>
    </xf>
    <xf numFmtId="4" fontId="3" fillId="0" borderId="14" xfId="0" applyNumberFormat="1" applyFont="1" applyFill="1" applyBorder="1" applyAlignment="1" applyProtection="1">
      <alignment horizontal="center" vertical="top"/>
    </xf>
    <xf numFmtId="4" fontId="3" fillId="0" borderId="12" xfId="53" applyNumberFormat="1" applyFont="1" applyFill="1" applyBorder="1" applyAlignment="1" applyProtection="1">
      <alignment horizontal="center" shrinkToFit="1"/>
      <protection locked="0"/>
    </xf>
    <xf numFmtId="4" fontId="3" fillId="0" borderId="33" xfId="88" applyNumberFormat="1" applyFont="1" applyFill="1" applyBorder="1" applyAlignment="1" applyProtection="1">
      <alignment horizontal="right" vertical="top" shrinkToFit="1"/>
    </xf>
    <xf numFmtId="4" fontId="28" fillId="25" borderId="18" xfId="88" applyNumberFormat="1" applyFont="1" applyFill="1" applyBorder="1" applyAlignment="1" applyProtection="1">
      <alignment horizontal="right" vertical="center" shrinkToFit="1"/>
    </xf>
    <xf numFmtId="4" fontId="28" fillId="25" borderId="19" xfId="88" applyNumberFormat="1" applyFont="1" applyFill="1" applyBorder="1" applyAlignment="1" applyProtection="1">
      <alignment horizontal="right" vertical="center" shrinkToFit="1"/>
    </xf>
    <xf numFmtId="4" fontId="3" fillId="0" borderId="0" xfId="88" applyNumberFormat="1" applyFont="1" applyFill="1" applyBorder="1" applyAlignment="1" applyProtection="1">
      <alignment horizontal="right" vertical="top" shrinkToFit="1"/>
    </xf>
    <xf numFmtId="4" fontId="3" fillId="0" borderId="24" xfId="88" applyNumberFormat="1" applyFont="1" applyFill="1" applyBorder="1" applyAlignment="1" applyProtection="1">
      <alignment horizontal="right" vertical="top" shrinkToFit="1"/>
    </xf>
    <xf numFmtId="4" fontId="2" fillId="27" borderId="18" xfId="88" applyNumberFormat="1" applyFont="1" applyFill="1" applyBorder="1" applyAlignment="1" applyProtection="1">
      <alignment horizontal="right" vertical="center" shrinkToFit="1"/>
    </xf>
    <xf numFmtId="4" fontId="2" fillId="27" borderId="19" xfId="88" applyNumberFormat="1" applyFont="1" applyFill="1" applyBorder="1" applyAlignment="1" applyProtection="1">
      <alignment horizontal="right" vertical="center" shrinkToFit="1"/>
    </xf>
    <xf numFmtId="4" fontId="3" fillId="0" borderId="18" xfId="53" applyNumberFormat="1" applyFont="1" applyFill="1" applyBorder="1" applyAlignment="1" applyProtection="1">
      <alignment horizontal="right" vertical="top" shrinkToFit="1"/>
    </xf>
    <xf numFmtId="4" fontId="3" fillId="0" borderId="19" xfId="53" applyNumberFormat="1" applyFont="1" applyFill="1" applyBorder="1" applyAlignment="1" applyProtection="1">
      <alignment horizontal="right" vertical="top" shrinkToFit="1"/>
    </xf>
    <xf numFmtId="4" fontId="3" fillId="0" borderId="14" xfId="51" applyNumberFormat="1" applyFont="1" applyFill="1" applyBorder="1" applyAlignment="1" applyProtection="1">
      <alignment horizontal="right" vertical="top" shrinkToFit="1"/>
    </xf>
    <xf numFmtId="4" fontId="3" fillId="0" borderId="14" xfId="0" applyNumberFormat="1" applyFont="1" applyFill="1" applyBorder="1" applyAlignment="1" applyProtection="1">
      <alignment horizontal="right" vertical="top" shrinkToFit="1"/>
    </xf>
    <xf numFmtId="4" fontId="3" fillId="0" borderId="16" xfId="51" applyNumberFormat="1" applyFont="1" applyFill="1" applyBorder="1" applyAlignment="1" applyProtection="1">
      <alignment horizontal="right" vertical="top" shrinkToFit="1"/>
    </xf>
    <xf numFmtId="4" fontId="3" fillId="0" borderId="16" xfId="0" applyNumberFormat="1" applyFont="1" applyFill="1" applyBorder="1" applyAlignment="1" applyProtection="1">
      <alignment horizontal="right" vertical="top" shrinkToFit="1"/>
    </xf>
    <xf numFmtId="4" fontId="3" fillId="0" borderId="13" xfId="51" applyNumberFormat="1" applyFont="1" applyFill="1" applyBorder="1" applyAlignment="1" applyProtection="1">
      <alignment horizontal="right" vertical="top" shrinkToFit="1"/>
    </xf>
    <xf numFmtId="4" fontId="3" fillId="0" borderId="13" xfId="0" applyNumberFormat="1" applyFont="1" applyFill="1" applyBorder="1" applyAlignment="1" applyProtection="1">
      <alignment horizontal="right" vertical="top" shrinkToFit="1"/>
    </xf>
    <xf numFmtId="4" fontId="41" fillId="0" borderId="14" xfId="51" applyNumberFormat="1" applyFont="1" applyBorder="1" applyAlignment="1" applyProtection="1">
      <alignment horizontal="right" vertical="top" shrinkToFit="1"/>
    </xf>
    <xf numFmtId="4" fontId="41" fillId="0" borderId="14" xfId="0" applyNumberFormat="1" applyFont="1" applyBorder="1" applyAlignment="1" applyProtection="1">
      <alignment horizontal="right" vertical="top" shrinkToFit="1"/>
    </xf>
    <xf numFmtId="4" fontId="3" fillId="0" borderId="16" xfId="51" applyNumberFormat="1" applyFont="1" applyBorder="1" applyAlignment="1" applyProtection="1">
      <alignment horizontal="right" vertical="top" shrinkToFit="1"/>
    </xf>
    <xf numFmtId="4" fontId="3" fillId="0" borderId="16" xfId="0" applyNumberFormat="1" applyFont="1" applyBorder="1" applyAlignment="1" applyProtection="1">
      <alignment horizontal="right" vertical="top" shrinkToFit="1"/>
    </xf>
    <xf numFmtId="4" fontId="3" fillId="0" borderId="14" xfId="51" applyNumberFormat="1" applyFont="1" applyBorder="1" applyAlignment="1" applyProtection="1">
      <alignment horizontal="right" vertical="top" shrinkToFit="1"/>
    </xf>
    <xf numFmtId="4" fontId="3" fillId="0" borderId="14" xfId="0" applyNumberFormat="1" applyFont="1" applyBorder="1" applyAlignment="1" applyProtection="1">
      <alignment horizontal="right" vertical="top" shrinkToFit="1"/>
    </xf>
    <xf numFmtId="4" fontId="3" fillId="0" borderId="12" xfId="51" applyNumberFormat="1" applyFont="1" applyBorder="1" applyAlignment="1" applyProtection="1">
      <alignment horizontal="right" vertical="top" shrinkToFit="1"/>
    </xf>
    <xf numFmtId="4" fontId="3" fillId="0" borderId="12" xfId="0" applyNumberFormat="1" applyFont="1" applyBorder="1" applyAlignment="1" applyProtection="1">
      <alignment horizontal="right" vertical="top" shrinkToFit="1"/>
    </xf>
    <xf numFmtId="4" fontId="3" fillId="0" borderId="18" xfId="53" applyNumberFormat="1" applyFont="1" applyFill="1" applyBorder="1" applyAlignment="1" applyProtection="1">
      <alignment horizontal="right" shrinkToFit="1"/>
    </xf>
    <xf numFmtId="4" fontId="3" fillId="0" borderId="19" xfId="53" applyNumberFormat="1" applyFont="1" applyFill="1" applyBorder="1" applyAlignment="1" applyProtection="1">
      <alignment horizontal="right" shrinkToFit="1"/>
    </xf>
    <xf numFmtId="4" fontId="2" fillId="30" borderId="76" xfId="88" applyNumberFormat="1" applyFont="1" applyFill="1" applyBorder="1" applyAlignment="1" applyProtection="1">
      <alignment horizontal="right" vertical="center" shrinkToFit="1"/>
    </xf>
    <xf numFmtId="4" fontId="2" fillId="0" borderId="68" xfId="88" applyNumberFormat="1" applyFont="1" applyBorder="1" applyAlignment="1" applyProtection="1">
      <alignment horizontal="center" vertical="top" shrinkToFit="1"/>
    </xf>
    <xf numFmtId="4" fontId="3" fillId="0" borderId="65" xfId="53" applyNumberFormat="1" applyFont="1" applyFill="1" applyBorder="1" applyAlignment="1" applyProtection="1">
      <alignment horizontal="center" vertical="top" shrinkToFit="1"/>
    </xf>
    <xf numFmtId="4" fontId="3" fillId="0" borderId="12" xfId="88" applyNumberFormat="1" applyFont="1" applyBorder="1" applyAlignment="1" applyProtection="1">
      <alignment horizontal="right"/>
    </xf>
    <xf numFmtId="4" fontId="3" fillId="0" borderId="34" xfId="53" applyNumberFormat="1" applyFont="1" applyFill="1" applyBorder="1" applyAlignment="1" applyProtection="1">
      <alignment horizontal="right" shrinkToFit="1"/>
    </xf>
    <xf numFmtId="4" fontId="2" fillId="28" borderId="84" xfId="88" applyNumberFormat="1" applyFont="1" applyFill="1" applyBorder="1" applyAlignment="1" applyProtection="1">
      <alignment horizontal="center" vertical="top" shrinkToFit="1"/>
    </xf>
    <xf numFmtId="4" fontId="3" fillId="0" borderId="13" xfId="53" applyNumberFormat="1" applyFont="1" applyFill="1" applyBorder="1" applyAlignment="1" applyProtection="1">
      <alignment horizontal="right" vertical="top" shrinkToFit="1"/>
    </xf>
    <xf numFmtId="4" fontId="3" fillId="0" borderId="12" xfId="0" applyNumberFormat="1" applyFont="1" applyFill="1" applyBorder="1" applyAlignment="1" applyProtection="1">
      <alignment horizontal="right" vertical="top" shrinkToFit="1"/>
    </xf>
    <xf numFmtId="4" fontId="3" fillId="0" borderId="14" xfId="88" applyNumberFormat="1" applyFont="1" applyFill="1" applyBorder="1" applyAlignment="1" applyProtection="1">
      <alignment horizontal="right" vertical="top" shrinkToFit="1"/>
    </xf>
    <xf numFmtId="4" fontId="3" fillId="0" borderId="16" xfId="88" applyNumberFormat="1" applyFont="1" applyFill="1" applyBorder="1" applyAlignment="1" applyProtection="1">
      <alignment horizontal="right" vertical="top" shrinkToFit="1"/>
    </xf>
    <xf numFmtId="4" fontId="3" fillId="0" borderId="14" xfId="0" applyNumberFormat="1" applyFont="1" applyFill="1" applyBorder="1" applyAlignment="1" applyProtection="1">
      <alignment horizontal="right" shrinkToFit="1"/>
    </xf>
    <xf numFmtId="4" fontId="3" fillId="0" borderId="14" xfId="61" applyNumberFormat="1" applyFont="1" applyFill="1" applyBorder="1" applyAlignment="1" applyProtection="1">
      <alignment horizontal="right" shrinkToFit="1"/>
    </xf>
    <xf numFmtId="4" fontId="3" fillId="0" borderId="16" xfId="0" applyNumberFormat="1" applyFont="1" applyFill="1" applyBorder="1" applyAlignment="1" applyProtection="1">
      <alignment horizontal="right" shrinkToFit="1"/>
    </xf>
    <xf numFmtId="4" fontId="3" fillId="0" borderId="13" xfId="0" applyNumberFormat="1" applyFont="1" applyFill="1" applyBorder="1" applyAlignment="1" applyProtection="1">
      <alignment horizontal="right" shrinkToFit="1"/>
    </xf>
    <xf numFmtId="4" fontId="3" fillId="0" borderId="13" xfId="61" applyNumberFormat="1" applyFont="1" applyFill="1" applyBorder="1" applyAlignment="1" applyProtection="1">
      <alignment horizontal="right" shrinkToFit="1"/>
    </xf>
    <xf numFmtId="0" fontId="2" fillId="28" borderId="84" xfId="88" applyFont="1" applyFill="1" applyBorder="1" applyAlignment="1" applyProtection="1">
      <alignment horizontal="center" vertical="top" shrinkToFit="1"/>
    </xf>
    <xf numFmtId="4" fontId="2" fillId="0" borderId="84" xfId="88" applyNumberFormat="1" applyFont="1" applyBorder="1" applyAlignment="1" applyProtection="1">
      <alignment horizontal="center" vertical="top" shrinkToFit="1"/>
    </xf>
    <xf numFmtId="4" fontId="28" fillId="25" borderId="14" xfId="88" applyNumberFormat="1" applyFont="1" applyFill="1" applyBorder="1" applyAlignment="1" applyProtection="1">
      <alignment horizontal="right" vertical="center" shrinkToFit="1"/>
    </xf>
    <xf numFmtId="4" fontId="2" fillId="0" borderId="18" xfId="53" applyNumberFormat="1" applyFont="1" applyFill="1" applyBorder="1" applyAlignment="1" applyProtection="1">
      <alignment horizontal="right" shrinkToFit="1"/>
    </xf>
    <xf numFmtId="4" fontId="2" fillId="0" borderId="19" xfId="53" applyNumberFormat="1" applyFont="1" applyFill="1" applyBorder="1" applyAlignment="1" applyProtection="1">
      <alignment horizontal="right" shrinkToFit="1"/>
    </xf>
    <xf numFmtId="4" fontId="3" fillId="0" borderId="26" xfId="53" applyNumberFormat="1" applyFont="1" applyFill="1" applyBorder="1" applyAlignment="1" applyProtection="1">
      <alignment horizontal="right" vertical="top" shrinkToFit="1"/>
    </xf>
    <xf numFmtId="4" fontId="3" fillId="0" borderId="27" xfId="53" applyNumberFormat="1" applyFont="1" applyFill="1" applyBorder="1" applyAlignment="1" applyProtection="1">
      <alignment horizontal="right" vertical="top" shrinkToFit="1"/>
    </xf>
    <xf numFmtId="4" fontId="34" fillId="0" borderId="29" xfId="53" applyNumberFormat="1" applyFont="1" applyFill="1" applyBorder="1" applyAlignment="1" applyProtection="1">
      <alignment horizontal="right" vertical="center" shrinkToFit="1"/>
    </xf>
    <xf numFmtId="4" fontId="34" fillId="0" borderId="30" xfId="53" applyNumberFormat="1" applyFont="1" applyFill="1" applyBorder="1" applyAlignment="1" applyProtection="1">
      <alignment horizontal="right" vertical="center" shrinkToFit="1"/>
    </xf>
    <xf numFmtId="4" fontId="3" fillId="0" borderId="31" xfId="88" applyNumberFormat="1" applyFont="1" applyFill="1" applyBorder="1" applyAlignment="1" applyProtection="1">
      <alignment horizontal="right" shrinkToFit="1"/>
    </xf>
    <xf numFmtId="4" fontId="3" fillId="0" borderId="0" xfId="53" applyNumberFormat="1" applyFont="1" applyFill="1" applyBorder="1" applyAlignment="1" applyProtection="1">
      <alignment horizontal="right" vertical="top" shrinkToFit="1"/>
    </xf>
    <xf numFmtId="4" fontId="3" fillId="0" borderId="33" xfId="88" applyNumberFormat="1" applyFont="1" applyFill="1" applyBorder="1" applyAlignment="1" applyProtection="1">
      <alignment horizontal="right" shrinkToFit="1"/>
    </xf>
    <xf numFmtId="4" fontId="3" fillId="0" borderId="0" xfId="88" applyNumberFormat="1" applyFont="1" applyFill="1" applyBorder="1" applyAlignment="1" applyProtection="1">
      <alignment horizontal="right" shrinkToFit="1"/>
    </xf>
    <xf numFmtId="4" fontId="3" fillId="0" borderId="24" xfId="88" applyNumberFormat="1" applyFont="1" applyFill="1" applyBorder="1" applyAlignment="1" applyProtection="1">
      <alignment horizontal="right" shrinkToFit="1"/>
    </xf>
    <xf numFmtId="4" fontId="2" fillId="27" borderId="18" xfId="88" applyNumberFormat="1" applyFont="1" applyFill="1" applyBorder="1" applyAlignment="1" applyProtection="1">
      <alignment horizontal="right" shrinkToFit="1"/>
    </xf>
    <xf numFmtId="4" fontId="2" fillId="27" borderId="19" xfId="88" applyNumberFormat="1" applyFont="1" applyFill="1" applyBorder="1" applyAlignment="1" applyProtection="1">
      <alignment horizontal="right" shrinkToFit="1"/>
    </xf>
    <xf numFmtId="4" fontId="3" fillId="0" borderId="35" xfId="53" applyNumberFormat="1" applyFont="1" applyFill="1" applyBorder="1" applyAlignment="1" applyProtection="1">
      <alignment horizontal="right" shrinkToFit="1"/>
    </xf>
    <xf numFmtId="4" fontId="2" fillId="0" borderId="0" xfId="88" applyNumberFormat="1" applyFont="1" applyFill="1" applyBorder="1" applyAlignment="1" applyProtection="1">
      <alignment horizontal="right" shrinkToFit="1"/>
    </xf>
    <xf numFmtId="4" fontId="2" fillId="0" borderId="24" xfId="88" applyNumberFormat="1" applyFont="1" applyFill="1" applyBorder="1" applyAlignment="1" applyProtection="1">
      <alignment horizontal="right" shrinkToFit="1"/>
    </xf>
    <xf numFmtId="4" fontId="3" fillId="0" borderId="37" xfId="53" applyNumberFormat="1" applyFont="1" applyFill="1" applyBorder="1" applyAlignment="1" applyProtection="1">
      <alignment horizontal="right" shrinkToFit="1"/>
    </xf>
    <xf numFmtId="4" fontId="3" fillId="0" borderId="38" xfId="53" applyNumberFormat="1" applyFont="1" applyFill="1" applyBorder="1" applyAlignment="1" applyProtection="1">
      <alignment horizontal="right" shrinkToFit="1"/>
    </xf>
    <xf numFmtId="4" fontId="3" fillId="0" borderId="12" xfId="139" applyNumberFormat="1" applyFont="1" applyFill="1" applyBorder="1" applyAlignment="1" applyProtection="1">
      <alignment horizontal="right" shrinkToFit="1"/>
    </xf>
    <xf numFmtId="4" fontId="3" fillId="0" borderId="14" xfId="139" applyNumberFormat="1" applyFont="1" applyFill="1" applyBorder="1" applyAlignment="1" applyProtection="1">
      <alignment horizontal="right" shrinkToFit="1"/>
    </xf>
    <xf numFmtId="4" fontId="3" fillId="0" borderId="16" xfId="139" applyNumberFormat="1" applyFont="1" applyFill="1" applyBorder="1" applyAlignment="1" applyProtection="1">
      <alignment horizontal="right" shrinkToFit="1"/>
    </xf>
    <xf numFmtId="4" fontId="3" fillId="0" borderId="13" xfId="0" applyNumberFormat="1" applyFont="1" applyFill="1" applyBorder="1" applyAlignment="1" applyProtection="1">
      <alignment vertical="top"/>
    </xf>
    <xf numFmtId="4" fontId="3" fillId="0" borderId="12" xfId="0" applyNumberFormat="1" applyFont="1" applyFill="1" applyBorder="1" applyAlignment="1" applyProtection="1"/>
    <xf numFmtId="4" fontId="3" fillId="0" borderId="12" xfId="0" applyNumberFormat="1" applyFont="1" applyFill="1" applyBorder="1" applyAlignment="1" applyProtection="1">
      <alignment vertical="top"/>
    </xf>
    <xf numFmtId="4" fontId="3" fillId="0" borderId="14" xfId="61" applyNumberFormat="1" applyFont="1" applyFill="1" applyBorder="1" applyAlignment="1" applyProtection="1">
      <alignment horizontal="right" vertical="top" shrinkToFit="1"/>
    </xf>
    <xf numFmtId="4" fontId="3" fillId="0" borderId="24" xfId="0" applyNumberFormat="1" applyFont="1" applyFill="1" applyBorder="1" applyAlignment="1" applyProtection="1">
      <alignment horizontal="center" vertical="top" shrinkToFit="1"/>
    </xf>
    <xf numFmtId="4" fontId="3" fillId="0" borderId="38" xfId="0" applyNumberFormat="1" applyFont="1" applyFill="1" applyBorder="1" applyAlignment="1" applyProtection="1">
      <alignment horizontal="center" vertical="top" shrinkToFit="1"/>
    </xf>
    <xf numFmtId="4" fontId="3" fillId="0" borderId="13" xfId="0" applyNumberFormat="1" applyFont="1" applyFill="1" applyBorder="1" applyAlignment="1" applyProtection="1"/>
    <xf numFmtId="4" fontId="3" fillId="0" borderId="12" xfId="0" applyNumberFormat="1" applyFont="1" applyFill="1" applyBorder="1" applyAlignment="1" applyProtection="1">
      <alignment horizontal="right" vertical="top"/>
    </xf>
    <xf numFmtId="4" fontId="3" fillId="0" borderId="13" xfId="0" applyNumberFormat="1" applyFont="1" applyFill="1" applyBorder="1" applyAlignment="1" applyProtection="1">
      <alignment horizontal="right" vertical="top"/>
    </xf>
    <xf numFmtId="4" fontId="3" fillId="0" borderId="0" xfId="53" applyNumberFormat="1" applyFont="1" applyFill="1" applyBorder="1" applyAlignment="1" applyProtection="1">
      <alignment horizontal="right" shrinkToFit="1"/>
    </xf>
    <xf numFmtId="4" fontId="3" fillId="0" borderId="24" xfId="53" applyNumberFormat="1" applyFont="1" applyFill="1" applyBorder="1" applyAlignment="1" applyProtection="1">
      <alignment horizontal="right" shrinkToFit="1"/>
    </xf>
    <xf numFmtId="4" fontId="3" fillId="0" borderId="14" xfId="0" applyNumberFormat="1" applyFont="1" applyFill="1" applyBorder="1" applyAlignment="1" applyProtection="1"/>
    <xf numFmtId="4" fontId="3" fillId="0" borderId="14" xfId="57" applyNumberFormat="1" applyFont="1" applyFill="1" applyBorder="1" applyAlignment="1" applyProtection="1">
      <alignment horizontal="right" vertical="top" shrinkToFit="1"/>
    </xf>
    <xf numFmtId="4" fontId="3" fillId="0" borderId="16" xfId="57" applyNumberFormat="1" applyFont="1" applyFill="1" applyBorder="1" applyAlignment="1" applyProtection="1">
      <alignment horizontal="right" vertical="top" shrinkToFit="1"/>
    </xf>
    <xf numFmtId="4" fontId="3" fillId="0" borderId="38" xfId="57" applyNumberFormat="1" applyFont="1" applyFill="1" applyBorder="1" applyAlignment="1" applyProtection="1">
      <alignment horizontal="right" vertical="top" shrinkToFit="1"/>
    </xf>
    <xf numFmtId="4" fontId="2" fillId="0" borderId="14" xfId="0" applyNumberFormat="1" applyFont="1" applyFill="1" applyBorder="1" applyAlignment="1" applyProtection="1">
      <alignment vertical="top"/>
    </xf>
    <xf numFmtId="4" fontId="3" fillId="0" borderId="14" xfId="0" applyNumberFormat="1" applyFont="1" applyFill="1" applyBorder="1" applyAlignment="1" applyProtection="1">
      <alignment vertical="top"/>
    </xf>
    <xf numFmtId="4" fontId="3" fillId="0" borderId="16" xfId="0" applyNumberFormat="1" applyFont="1" applyFill="1" applyBorder="1" applyAlignment="1" applyProtection="1">
      <alignment vertical="top"/>
    </xf>
    <xf numFmtId="0" fontId="3" fillId="0" borderId="16" xfId="88" applyFont="1" applyBorder="1" applyAlignment="1" applyProtection="1">
      <alignment horizontal="center"/>
    </xf>
    <xf numFmtId="0" fontId="3" fillId="0" borderId="16" xfId="88" applyFont="1" applyBorder="1" applyProtection="1"/>
    <xf numFmtId="4" fontId="3" fillId="0" borderId="40" xfId="53" applyNumberFormat="1" applyFont="1" applyFill="1" applyBorder="1" applyAlignment="1" applyProtection="1">
      <alignment horizontal="right" shrinkToFit="1"/>
    </xf>
    <xf numFmtId="4" fontId="3" fillId="0" borderId="41" xfId="53" applyNumberFormat="1" applyFont="1" applyFill="1" applyBorder="1" applyAlignment="1" applyProtection="1">
      <alignment horizontal="right" shrinkToFit="1"/>
    </xf>
    <xf numFmtId="4" fontId="3" fillId="0" borderId="9" xfId="53" applyNumberFormat="1" applyFont="1" applyFill="1" applyBorder="1" applyAlignment="1" applyProtection="1">
      <alignment horizontal="right" shrinkToFit="1"/>
    </xf>
    <xf numFmtId="4" fontId="3" fillId="0" borderId="43" xfId="53" applyNumberFormat="1" applyFont="1" applyFill="1" applyBorder="1" applyAlignment="1" applyProtection="1">
      <alignment horizontal="right" shrinkToFit="1"/>
    </xf>
    <xf numFmtId="4" fontId="2" fillId="30" borderId="29" xfId="88" applyNumberFormat="1" applyFont="1" applyFill="1" applyBorder="1" applyAlignment="1" applyProtection="1">
      <alignment horizontal="right"/>
    </xf>
    <xf numFmtId="4" fontId="2" fillId="0" borderId="30" xfId="53" applyNumberFormat="1" applyFont="1" applyFill="1" applyBorder="1" applyAlignment="1" applyProtection="1">
      <alignment horizontal="right" shrinkToFit="1"/>
    </xf>
    <xf numFmtId="4" fontId="3" fillId="0" borderId="48" xfId="88" applyNumberFormat="1" applyFont="1" applyFill="1" applyBorder="1" applyAlignment="1" applyProtection="1">
      <alignment horizontal="right" shrinkToFit="1"/>
    </xf>
    <xf numFmtId="4" fontId="3" fillId="0" borderId="49" xfId="88" applyNumberFormat="1" applyFont="1" applyFill="1" applyBorder="1" applyAlignment="1" applyProtection="1">
      <alignment horizontal="right" shrinkToFit="1"/>
    </xf>
    <xf numFmtId="4" fontId="3" fillId="0" borderId="14" xfId="53" applyNumberFormat="1" applyFont="1" applyFill="1" applyBorder="1" applyAlignment="1" applyProtection="1">
      <alignment horizontal="right" vertical="top" wrapText="1" shrinkToFit="1"/>
    </xf>
    <xf numFmtId="4" fontId="3" fillId="0" borderId="45" xfId="53" applyNumberFormat="1" applyFont="1" applyFill="1" applyBorder="1" applyAlignment="1" applyProtection="1">
      <alignment horizontal="right" shrinkToFit="1"/>
    </xf>
    <xf numFmtId="4" fontId="3" fillId="0" borderId="46" xfId="53" applyNumberFormat="1" applyFont="1" applyFill="1" applyBorder="1" applyAlignment="1" applyProtection="1">
      <alignment horizontal="right" shrinkToFit="1"/>
    </xf>
    <xf numFmtId="4" fontId="2" fillId="0" borderId="29" xfId="88" applyNumberFormat="1" applyFont="1" applyFill="1" applyBorder="1" applyAlignment="1" applyProtection="1">
      <alignment horizontal="right"/>
    </xf>
    <xf numFmtId="4" fontId="2" fillId="0" borderId="30" xfId="53" applyNumberFormat="1" applyFont="1" applyFill="1" applyBorder="1" applyAlignment="1" applyProtection="1">
      <alignment horizontal="right" vertical="center" shrinkToFit="1"/>
    </xf>
    <xf numFmtId="4" fontId="3" fillId="0" borderId="14" xfId="0" applyNumberFormat="1" applyFont="1" applyFill="1" applyBorder="1" applyAlignment="1" applyProtection="1">
      <alignment horizontal="right" vertical="top"/>
    </xf>
    <xf numFmtId="4" fontId="2" fillId="0" borderId="21" xfId="88" applyNumberFormat="1" applyFont="1" applyFill="1" applyBorder="1" applyAlignment="1" applyProtection="1">
      <alignment horizontal="right" shrinkToFit="1"/>
    </xf>
    <xf numFmtId="4" fontId="2" fillId="0" borderId="22" xfId="88" applyNumberFormat="1" applyFont="1" applyFill="1" applyBorder="1" applyAlignment="1" applyProtection="1">
      <alignment horizontal="right" shrinkToFit="1"/>
    </xf>
    <xf numFmtId="4" fontId="3" fillId="0" borderId="50" xfId="0" applyNumberFormat="1" applyFont="1" applyFill="1" applyBorder="1" applyAlignment="1" applyProtection="1">
      <alignment vertical="center"/>
    </xf>
    <xf numFmtId="4" fontId="2" fillId="0" borderId="68" xfId="0" applyNumberFormat="1" applyFont="1" applyFill="1" applyBorder="1" applyAlignment="1" applyProtection="1"/>
    <xf numFmtId="4" fontId="3" fillId="0" borderId="85" xfId="0" applyNumberFormat="1" applyFont="1" applyFill="1" applyBorder="1" applyAlignment="1" applyProtection="1">
      <alignment vertical="center"/>
    </xf>
    <xf numFmtId="4" fontId="2" fillId="25" borderId="14" xfId="88" applyNumberFormat="1" applyFont="1" applyFill="1" applyBorder="1" applyAlignment="1" applyProtection="1">
      <alignment horizontal="right" shrinkToFit="1"/>
    </xf>
    <xf numFmtId="4" fontId="3" fillId="0" borderId="26" xfId="53" applyNumberFormat="1" applyFont="1" applyFill="1" applyBorder="1" applyAlignment="1" applyProtection="1">
      <alignment horizontal="right" shrinkToFit="1"/>
    </xf>
    <xf numFmtId="4" fontId="3" fillId="0" borderId="27" xfId="53" applyNumberFormat="1" applyFont="1" applyFill="1" applyBorder="1" applyAlignment="1" applyProtection="1">
      <alignment horizontal="right" shrinkToFit="1"/>
    </xf>
    <xf numFmtId="4" fontId="34" fillId="0" borderId="29" xfId="53" applyNumberFormat="1" applyFont="1" applyFill="1" applyBorder="1" applyAlignment="1" applyProtection="1">
      <alignment horizontal="right" shrinkToFit="1"/>
    </xf>
    <xf numFmtId="4" fontId="3" fillId="0" borderId="54" xfId="88" applyNumberFormat="1" applyFont="1" applyFill="1" applyBorder="1" applyAlignment="1" applyProtection="1">
      <alignment horizontal="right" vertical="top" shrinkToFit="1"/>
    </xf>
    <xf numFmtId="4" fontId="3" fillId="0" borderId="34" xfId="53" applyNumberFormat="1" applyFont="1" applyFill="1" applyBorder="1" applyAlignment="1" applyProtection="1">
      <alignment horizontal="right" vertical="top" shrinkToFit="1"/>
    </xf>
    <xf numFmtId="4" fontId="3" fillId="0" borderId="35" xfId="53" applyNumberFormat="1" applyFont="1" applyFill="1" applyBorder="1" applyAlignment="1" applyProtection="1">
      <alignment horizontal="right" vertical="top" shrinkToFit="1"/>
    </xf>
    <xf numFmtId="4" fontId="2" fillId="0" borderId="0" xfId="88" applyNumberFormat="1" applyFont="1" applyFill="1" applyBorder="1" applyAlignment="1" applyProtection="1">
      <alignment horizontal="right" vertical="center" shrinkToFit="1"/>
    </xf>
    <xf numFmtId="4" fontId="2" fillId="0" borderId="24" xfId="88" applyNumberFormat="1" applyFont="1" applyFill="1" applyBorder="1" applyAlignment="1" applyProtection="1">
      <alignment horizontal="right" vertical="center" shrinkToFit="1"/>
    </xf>
    <xf numFmtId="4" fontId="3" fillId="0" borderId="12" xfId="53" applyNumberFormat="1" applyFont="1" applyFill="1" applyBorder="1" applyAlignment="1" applyProtection="1">
      <alignment horizontal="right" shrinkToFit="1"/>
    </xf>
    <xf numFmtId="4" fontId="3" fillId="0" borderId="14" xfId="53" applyNumberFormat="1" applyFont="1" applyFill="1" applyBorder="1" applyAlignment="1" applyProtection="1">
      <alignment horizontal="right" shrinkToFit="1"/>
    </xf>
    <xf numFmtId="4" fontId="3" fillId="0" borderId="16" xfId="53" applyNumberFormat="1" applyFont="1" applyFill="1" applyBorder="1" applyAlignment="1" applyProtection="1">
      <alignment horizontal="right" shrinkToFit="1"/>
    </xf>
    <xf numFmtId="4" fontId="3" fillId="0" borderId="13" xfId="53" applyNumberFormat="1" applyFont="1" applyFill="1" applyBorder="1" applyAlignment="1" applyProtection="1">
      <alignment horizontal="right" shrinkToFit="1"/>
    </xf>
    <xf numFmtId="4" fontId="2" fillId="0" borderId="22" xfId="88" applyNumberFormat="1" applyFont="1" applyFill="1" applyBorder="1" applyAlignment="1" applyProtection="1">
      <alignment horizontal="right" vertical="center" shrinkToFit="1"/>
    </xf>
    <xf numFmtId="4" fontId="2" fillId="0" borderId="35" xfId="53" applyNumberFormat="1" applyFont="1" applyFill="1" applyBorder="1" applyAlignment="1" applyProtection="1">
      <alignment horizontal="right" vertical="top" shrinkToFit="1"/>
    </xf>
    <xf numFmtId="4" fontId="2" fillId="0" borderId="52" xfId="88" applyNumberFormat="1" applyFont="1" applyFill="1" applyBorder="1" applyAlignment="1" applyProtection="1">
      <alignment horizontal="right" vertical="center" shrinkToFit="1"/>
    </xf>
    <xf numFmtId="4" fontId="3" fillId="0" borderId="13" xfId="88" applyNumberFormat="1" applyFont="1" applyFill="1" applyBorder="1" applyAlignment="1" applyProtection="1">
      <alignment horizontal="right" vertical="top" shrinkToFit="1"/>
    </xf>
    <xf numFmtId="4" fontId="3" fillId="0" borderId="55" xfId="88" applyNumberFormat="1" applyFont="1" applyFill="1" applyBorder="1" applyAlignment="1" applyProtection="1">
      <alignment horizontal="right" vertical="top" shrinkToFit="1"/>
    </xf>
    <xf numFmtId="4" fontId="2" fillId="0" borderId="16" xfId="53" applyNumberFormat="1" applyFont="1" applyFill="1" applyBorder="1" applyAlignment="1" applyProtection="1">
      <alignment horizontal="right" vertical="top" shrinkToFit="1"/>
    </xf>
    <xf numFmtId="4" fontId="3" fillId="0" borderId="48" xfId="88" applyNumberFormat="1" applyFont="1" applyFill="1" applyBorder="1" applyAlignment="1" applyProtection="1">
      <alignment horizontal="right" vertical="top" shrinkToFit="1"/>
    </xf>
    <xf numFmtId="4" fontId="3" fillId="0" borderId="49" xfId="88" applyNumberFormat="1" applyFont="1" applyFill="1" applyBorder="1" applyAlignment="1" applyProtection="1">
      <alignment horizontal="right" vertical="top" shrinkToFit="1"/>
    </xf>
    <xf numFmtId="4" fontId="3" fillId="0" borderId="12" xfId="108" applyNumberFormat="1" applyFont="1" applyFill="1" applyBorder="1" applyAlignment="1" applyProtection="1">
      <alignment vertical="top" shrinkToFit="1"/>
    </xf>
    <xf numFmtId="4" fontId="29" fillId="0" borderId="14" xfId="51" applyNumberFormat="1" applyFont="1" applyFill="1" applyBorder="1" applyAlignment="1" applyProtection="1">
      <alignment horizontal="right" vertical="top" shrinkToFit="1"/>
    </xf>
    <xf numFmtId="4" fontId="29" fillId="0" borderId="14" xfId="0" applyNumberFormat="1" applyFont="1" applyFill="1" applyBorder="1" applyAlignment="1" applyProtection="1">
      <alignment horizontal="right" vertical="top" shrinkToFit="1"/>
    </xf>
    <xf numFmtId="4" fontId="3" fillId="0" borderId="13" xfId="108" applyNumberFormat="1" applyFont="1" applyFill="1" applyBorder="1" applyAlignment="1" applyProtection="1">
      <alignment vertical="top" shrinkToFit="1"/>
    </xf>
    <xf numFmtId="4" fontId="3" fillId="0" borderId="12" xfId="53" applyNumberFormat="1" applyFont="1" applyFill="1" applyBorder="1" applyAlignment="1" applyProtection="1">
      <alignment vertical="top" shrinkToFit="1"/>
    </xf>
    <xf numFmtId="4" fontId="3" fillId="0" borderId="13" xfId="53" applyNumberFormat="1" applyFont="1" applyFill="1" applyBorder="1" applyAlignment="1" applyProtection="1">
      <alignment vertical="top" shrinkToFit="1"/>
    </xf>
    <xf numFmtId="4" fontId="3" fillId="0" borderId="12" xfId="61" applyNumberFormat="1" applyFont="1" applyFill="1" applyBorder="1" applyAlignment="1" applyProtection="1">
      <alignment vertical="top" shrinkToFit="1"/>
    </xf>
    <xf numFmtId="4" fontId="2" fillId="0" borderId="68" xfId="88" applyNumberFormat="1" applyFont="1" applyBorder="1" applyAlignment="1" applyProtection="1">
      <alignment vertical="top" shrinkToFit="1"/>
    </xf>
    <xf numFmtId="4" fontId="2" fillId="0" borderId="62" xfId="53" applyNumberFormat="1" applyFont="1" applyFill="1" applyBorder="1" applyAlignment="1" applyProtection="1">
      <alignment vertical="top" shrinkToFit="1"/>
    </xf>
    <xf numFmtId="4" fontId="3" fillId="0" borderId="13" xfId="0" applyNumberFormat="1" applyFont="1" applyBorder="1" applyAlignment="1" applyProtection="1">
      <alignment horizontal="right" vertical="top" wrapText="1"/>
    </xf>
    <xf numFmtId="4" fontId="3" fillId="0" borderId="55" xfId="0" applyNumberFormat="1" applyFont="1" applyFill="1" applyBorder="1" applyAlignment="1" applyProtection="1">
      <alignment horizontal="right" vertical="top" wrapText="1"/>
    </xf>
    <xf numFmtId="4" fontId="3" fillId="0" borderId="13" xfId="88" applyNumberFormat="1" applyFont="1" applyFill="1" applyBorder="1" applyAlignment="1" applyProtection="1">
      <alignment horizontal="right" vertical="center" shrinkToFit="1"/>
    </xf>
    <xf numFmtId="4" fontId="3" fillId="0" borderId="12" xfId="88" applyNumberFormat="1" applyFont="1" applyFill="1" applyBorder="1" applyAlignment="1" applyProtection="1">
      <alignment horizontal="right" vertical="top" shrinkToFit="1"/>
    </xf>
    <xf numFmtId="4" fontId="3" fillId="0" borderId="0" xfId="137" applyNumberFormat="1" applyFont="1" applyBorder="1" applyAlignment="1" applyProtection="1">
      <alignment horizontal="right" vertical="center" wrapText="1"/>
    </xf>
    <xf numFmtId="4" fontId="3" fillId="0" borderId="0" xfId="0" applyNumberFormat="1" applyFont="1" applyBorder="1" applyAlignment="1" applyProtection="1">
      <alignment horizontal="right" vertical="top" wrapText="1"/>
    </xf>
    <xf numFmtId="4" fontId="3" fillId="0" borderId="0" xfId="0" applyNumberFormat="1" applyFont="1" applyBorder="1" applyAlignment="1" applyProtection="1">
      <alignment horizontal="right" wrapText="1"/>
    </xf>
    <xf numFmtId="4" fontId="3" fillId="0" borderId="0" xfId="0" applyNumberFormat="1" applyFont="1" applyBorder="1" applyAlignment="1" applyProtection="1">
      <alignment horizontal="right" vertical="center"/>
    </xf>
    <xf numFmtId="4" fontId="3" fillId="0" borderId="14" xfId="0" applyNumberFormat="1" applyFont="1" applyBorder="1" applyAlignment="1" applyProtection="1">
      <alignment horizontal="right" vertical="center"/>
    </xf>
    <xf numFmtId="4" fontId="3" fillId="0" borderId="24" xfId="53" applyNumberFormat="1" applyFont="1" applyFill="1" applyBorder="1" applyAlignment="1" applyProtection="1">
      <alignment horizontal="right" vertical="top" shrinkToFit="1"/>
    </xf>
    <xf numFmtId="4" fontId="3" fillId="0" borderId="40" xfId="137" applyNumberFormat="1" applyFont="1" applyBorder="1" applyAlignment="1" applyProtection="1">
      <alignment horizontal="right" vertical="center" wrapText="1"/>
    </xf>
    <xf numFmtId="4" fontId="3" fillId="0" borderId="59" xfId="53" applyNumberFormat="1" applyFont="1" applyFill="1" applyBorder="1" applyAlignment="1" applyProtection="1">
      <alignment horizontal="right" vertical="top" shrinkToFit="1"/>
    </xf>
    <xf numFmtId="4" fontId="3" fillId="0" borderId="45" xfId="137" applyNumberFormat="1" applyFont="1" applyBorder="1" applyAlignment="1" applyProtection="1">
      <alignment horizontal="right" vertical="center" wrapText="1"/>
    </xf>
    <xf numFmtId="4" fontId="3" fillId="0" borderId="60" xfId="53" applyNumberFormat="1" applyFont="1" applyFill="1" applyBorder="1" applyAlignment="1" applyProtection="1">
      <alignment horizontal="right" vertical="top" shrinkToFit="1"/>
    </xf>
    <xf numFmtId="4" fontId="3" fillId="26" borderId="0" xfId="0" applyNumberFormat="1" applyFont="1" applyFill="1" applyBorder="1" applyAlignment="1" applyProtection="1">
      <alignment horizontal="right" wrapText="1"/>
    </xf>
    <xf numFmtId="4" fontId="3" fillId="26" borderId="14" xfId="53" applyNumberFormat="1" applyFont="1" applyFill="1" applyBorder="1" applyAlignment="1" applyProtection="1">
      <alignment horizontal="right" vertical="top" shrinkToFit="1"/>
    </xf>
    <xf numFmtId="4" fontId="3" fillId="26" borderId="0" xfId="0" applyNumberFormat="1" applyFont="1" applyFill="1" applyBorder="1" applyAlignment="1" applyProtection="1">
      <alignment horizontal="right"/>
    </xf>
    <xf numFmtId="4" fontId="3" fillId="0" borderId="0" xfId="0" applyNumberFormat="1" applyFont="1" applyBorder="1" applyAlignment="1" applyProtection="1">
      <alignment horizontal="right"/>
    </xf>
    <xf numFmtId="4" fontId="3" fillId="0" borderId="37" xfId="53" applyNumberFormat="1" applyFont="1" applyFill="1" applyBorder="1" applyAlignment="1" applyProtection="1">
      <alignment horizontal="right" vertical="top" shrinkToFit="1"/>
    </xf>
    <xf numFmtId="4" fontId="2" fillId="0" borderId="68" xfId="88" applyNumberFormat="1" applyFont="1" applyFill="1" applyBorder="1" applyAlignment="1" applyProtection="1">
      <alignment horizontal="right" vertical="center" shrinkToFit="1"/>
    </xf>
    <xf numFmtId="4" fontId="3" fillId="0" borderId="12" xfId="88" applyNumberFormat="1" applyFont="1" applyBorder="1" applyAlignment="1" applyProtection="1">
      <alignment horizontal="right" vertical="top"/>
    </xf>
    <xf numFmtId="4" fontId="3" fillId="0" borderId="16" xfId="88" applyNumberFormat="1" applyFont="1" applyBorder="1" applyAlignment="1" applyProtection="1">
      <alignment horizontal="right" vertical="top"/>
    </xf>
    <xf numFmtId="4" fontId="3" fillId="0" borderId="21" xfId="53" applyNumberFormat="1" applyFont="1" applyFill="1" applyBorder="1" applyAlignment="1" applyProtection="1">
      <alignment horizontal="right" shrinkToFit="1"/>
    </xf>
    <xf numFmtId="4" fontId="3" fillId="0" borderId="22" xfId="53" applyNumberFormat="1" applyFont="1" applyFill="1" applyBorder="1" applyAlignment="1" applyProtection="1">
      <alignment horizontal="right" shrinkToFit="1"/>
    </xf>
    <xf numFmtId="4" fontId="2" fillId="0" borderId="62" xfId="88" applyNumberFormat="1" applyFont="1" applyFill="1" applyBorder="1" applyAlignment="1" applyProtection="1">
      <alignment vertical="top" shrinkToFit="1"/>
    </xf>
    <xf numFmtId="4" fontId="3" fillId="0" borderId="12" xfId="88" applyNumberFormat="1" applyFont="1" applyFill="1" applyBorder="1" applyAlignment="1" applyProtection="1">
      <alignment vertical="top" shrinkToFit="1"/>
    </xf>
    <xf numFmtId="4" fontId="3" fillId="0" borderId="13" xfId="88" applyNumberFormat="1" applyFont="1" applyFill="1" applyBorder="1" applyAlignment="1" applyProtection="1">
      <alignment vertical="top" shrinkToFit="1"/>
    </xf>
    <xf numFmtId="4" fontId="3" fillId="0" borderId="16" xfId="53" applyNumberFormat="1" applyFont="1" applyFill="1" applyBorder="1" applyAlignment="1" applyProtection="1">
      <alignment vertical="top" shrinkToFit="1"/>
    </xf>
    <xf numFmtId="4" fontId="3" fillId="0" borderId="14" xfId="53" applyNumberFormat="1" applyFont="1" applyFill="1" applyBorder="1" applyAlignment="1" applyProtection="1">
      <alignment vertical="top" shrinkToFit="1"/>
    </xf>
    <xf numFmtId="4" fontId="3" fillId="0" borderId="14" xfId="88" applyNumberFormat="1" applyFont="1" applyFill="1" applyBorder="1" applyAlignment="1" applyProtection="1">
      <alignment vertical="top" shrinkToFit="1"/>
    </xf>
    <xf numFmtId="4" fontId="3" fillId="0" borderId="16" xfId="88" applyNumberFormat="1" applyFont="1" applyBorder="1" applyAlignment="1" applyProtection="1">
      <alignment vertical="top"/>
    </xf>
    <xf numFmtId="4" fontId="3" fillId="0" borderId="14" xfId="88" applyNumberFormat="1" applyFont="1" applyBorder="1" applyAlignment="1" applyProtection="1">
      <alignment horizontal="right" vertical="top"/>
    </xf>
    <xf numFmtId="4" fontId="3" fillId="0" borderId="14" xfId="88" applyNumberFormat="1" applyFont="1" applyBorder="1" applyAlignment="1" applyProtection="1">
      <alignment vertical="top"/>
    </xf>
    <xf numFmtId="4" fontId="3" fillId="32" borderId="12" xfId="108" applyNumberFormat="1" applyFont="1" applyFill="1" applyBorder="1" applyAlignment="1" applyProtection="1">
      <alignment vertical="top" shrinkToFit="1"/>
    </xf>
    <xf numFmtId="4" fontId="3" fillId="0" borderId="16" xfId="108" applyNumberFormat="1" applyFont="1" applyFill="1" applyBorder="1" applyAlignment="1" applyProtection="1">
      <alignment vertical="top" shrinkToFit="1"/>
    </xf>
    <xf numFmtId="4" fontId="3" fillId="0" borderId="14" xfId="108" applyNumberFormat="1" applyFont="1" applyFill="1" applyBorder="1" applyAlignment="1" applyProtection="1">
      <alignment vertical="top" shrinkToFit="1"/>
    </xf>
    <xf numFmtId="4" fontId="3" fillId="32" borderId="12" xfId="88" applyNumberFormat="1" applyFont="1" applyFill="1" applyBorder="1" applyAlignment="1" applyProtection="1">
      <alignment vertical="top"/>
    </xf>
    <xf numFmtId="4" fontId="3" fillId="32" borderId="14" xfId="88" applyNumberFormat="1" applyFont="1" applyFill="1" applyBorder="1" applyAlignment="1" applyProtection="1">
      <alignment horizontal="right" vertical="top"/>
    </xf>
    <xf numFmtId="4" fontId="3" fillId="32" borderId="14" xfId="53" applyNumberFormat="1" applyFont="1" applyFill="1" applyBorder="1" applyAlignment="1" applyProtection="1">
      <alignment vertical="top" shrinkToFit="1"/>
    </xf>
    <xf numFmtId="4" fontId="3" fillId="32" borderId="16" xfId="53" applyNumberFormat="1" applyFont="1" applyFill="1" applyBorder="1" applyAlignment="1" applyProtection="1">
      <alignment horizontal="right" vertical="top" shrinkToFit="1"/>
    </xf>
    <xf numFmtId="4" fontId="3" fillId="32" borderId="16" xfId="53" applyNumberFormat="1" applyFont="1" applyFill="1" applyBorder="1" applyAlignment="1" applyProtection="1">
      <alignment vertical="top" shrinkToFit="1"/>
    </xf>
    <xf numFmtId="4" fontId="3" fillId="32" borderId="13" xfId="108" applyNumberFormat="1" applyFont="1" applyFill="1" applyBorder="1" applyAlignment="1" applyProtection="1">
      <alignment vertical="top" shrinkToFit="1"/>
    </xf>
    <xf numFmtId="4" fontId="3" fillId="26" borderId="16" xfId="51" applyNumberFormat="1" applyFont="1" applyFill="1" applyBorder="1" applyAlignment="1" applyProtection="1">
      <alignment horizontal="right" vertical="top" shrinkToFit="1"/>
    </xf>
    <xf numFmtId="4" fontId="3" fillId="26" borderId="16" xfId="0" applyNumberFormat="1" applyFont="1" applyFill="1" applyBorder="1" applyAlignment="1" applyProtection="1">
      <alignment horizontal="right" vertical="top" shrinkToFit="1"/>
    </xf>
    <xf numFmtId="4" fontId="3" fillId="0" borderId="12" xfId="88" applyNumberFormat="1" applyFont="1" applyFill="1" applyBorder="1" applyAlignment="1" applyProtection="1">
      <alignment horizontal="right" vertical="top"/>
    </xf>
    <xf numFmtId="4" fontId="3" fillId="32" borderId="35" xfId="108" applyNumberFormat="1" applyFont="1" applyFill="1" applyBorder="1" applyAlignment="1" applyProtection="1">
      <alignment vertical="top" shrinkToFit="1"/>
    </xf>
    <xf numFmtId="4" fontId="3" fillId="0" borderId="62" xfId="88" applyNumberFormat="1" applyFont="1" applyFill="1" applyBorder="1" applyAlignment="1" applyProtection="1">
      <alignment vertical="top" shrinkToFit="1"/>
    </xf>
    <xf numFmtId="4" fontId="3" fillId="26" borderId="12" xfId="88" applyNumberFormat="1" applyFont="1" applyFill="1" applyBorder="1" applyAlignment="1" applyProtection="1">
      <alignment horizontal="right" vertical="top"/>
    </xf>
    <xf numFmtId="4" fontId="3" fillId="26" borderId="14" xfId="88" applyNumberFormat="1" applyFont="1" applyFill="1" applyBorder="1" applyAlignment="1" applyProtection="1">
      <alignment horizontal="right" vertical="top"/>
    </xf>
    <xf numFmtId="4" fontId="3" fillId="26" borderId="16" xfId="53" applyNumberFormat="1" applyFont="1" applyFill="1" applyBorder="1" applyAlignment="1" applyProtection="1">
      <alignment horizontal="right" vertical="top" shrinkToFit="1"/>
    </xf>
    <xf numFmtId="4" fontId="3" fillId="26" borderId="12" xfId="0" applyNumberFormat="1" applyFont="1" applyFill="1" applyBorder="1" applyAlignment="1" applyProtection="1">
      <alignment horizontal="right" vertical="top" shrinkToFit="1"/>
    </xf>
    <xf numFmtId="4" fontId="2" fillId="0" borderId="55" xfId="88" applyNumberFormat="1" applyFont="1" applyFill="1" applyBorder="1" applyAlignment="1" applyProtection="1">
      <alignment horizontal="right" vertical="top" shrinkToFit="1"/>
    </xf>
    <xf numFmtId="4" fontId="2" fillId="0" borderId="55" xfId="88" applyNumberFormat="1" applyFont="1" applyFill="1" applyBorder="1" applyAlignment="1" applyProtection="1">
      <alignment vertical="top" shrinkToFit="1"/>
    </xf>
    <xf numFmtId="4" fontId="3" fillId="26" borderId="13" xfId="53" applyNumberFormat="1" applyFont="1" applyFill="1" applyBorder="1" applyAlignment="1" applyProtection="1">
      <alignment horizontal="right" vertical="top" shrinkToFit="1"/>
    </xf>
    <xf numFmtId="4" fontId="3" fillId="26" borderId="13" xfId="88" applyNumberFormat="1" applyFont="1" applyFill="1" applyBorder="1" applyAlignment="1" applyProtection="1">
      <alignment horizontal="right" vertical="top" shrinkToFit="1"/>
    </xf>
    <xf numFmtId="4" fontId="3" fillId="26" borderId="12" xfId="53" applyNumberFormat="1" applyFont="1" applyFill="1" applyBorder="1" applyAlignment="1" applyProtection="1">
      <alignment horizontal="right" vertical="top" shrinkToFit="1"/>
    </xf>
    <xf numFmtId="4" fontId="3" fillId="26" borderId="13" xfId="88" applyNumberFormat="1" applyFont="1" applyFill="1" applyBorder="1" applyAlignment="1" applyProtection="1">
      <alignment horizontal="right" vertical="center" shrinkToFit="1"/>
    </xf>
    <xf numFmtId="4" fontId="3" fillId="32" borderId="13" xfId="53" applyNumberFormat="1" applyFont="1" applyFill="1" applyBorder="1" applyAlignment="1" applyProtection="1">
      <alignment horizontal="right" vertical="top" shrinkToFit="1"/>
    </xf>
    <xf numFmtId="4" fontId="3" fillId="32" borderId="12" xfId="88" applyNumberFormat="1" applyFont="1" applyFill="1" applyBorder="1" applyAlignment="1" applyProtection="1">
      <alignment horizontal="right" vertical="top"/>
    </xf>
    <xf numFmtId="4" fontId="3" fillId="32" borderId="14" xfId="53" applyNumberFormat="1" applyFont="1" applyFill="1" applyBorder="1" applyAlignment="1" applyProtection="1">
      <alignment horizontal="right" vertical="top" shrinkToFit="1"/>
    </xf>
    <xf numFmtId="4" fontId="3" fillId="32" borderId="12" xfId="53" applyNumberFormat="1" applyFont="1" applyFill="1" applyBorder="1" applyAlignment="1" applyProtection="1">
      <alignment horizontal="right" vertical="top" shrinkToFit="1"/>
    </xf>
    <xf numFmtId="4" fontId="3" fillId="26" borderId="13" xfId="0" applyNumberFormat="1" applyFont="1" applyFill="1" applyBorder="1" applyAlignment="1" applyProtection="1">
      <alignment horizontal="right" vertical="top" shrinkToFit="1"/>
    </xf>
    <xf numFmtId="4" fontId="3" fillId="26" borderId="14" xfId="0" applyNumberFormat="1" applyFont="1" applyFill="1" applyBorder="1" applyAlignment="1" applyProtection="1">
      <alignment horizontal="right" vertical="top" shrinkToFit="1"/>
    </xf>
    <xf numFmtId="0" fontId="3" fillId="26" borderId="0" xfId="88" applyFont="1" applyFill="1" applyProtection="1"/>
    <xf numFmtId="0" fontId="3" fillId="26" borderId="13" xfId="88" applyFont="1" applyFill="1" applyBorder="1" applyProtection="1"/>
    <xf numFmtId="4" fontId="3" fillId="26" borderId="14" xfId="88" applyNumberFormat="1" applyFont="1" applyFill="1" applyBorder="1" applyAlignment="1" applyProtection="1">
      <alignment horizontal="right" vertical="top" shrinkToFit="1"/>
    </xf>
    <xf numFmtId="4" fontId="3" fillId="0" borderId="14" xfId="0" applyNumberFormat="1" applyFont="1" applyBorder="1" applyAlignment="1" applyProtection="1">
      <alignment horizontal="right" vertical="top"/>
    </xf>
    <xf numFmtId="4" fontId="3" fillId="0" borderId="38" xfId="0" applyNumberFormat="1" applyFont="1" applyBorder="1" applyAlignment="1" applyProtection="1">
      <alignment horizontal="right" vertical="top"/>
    </xf>
    <xf numFmtId="4" fontId="3" fillId="0" borderId="19" xfId="0" applyNumberFormat="1" applyFont="1" applyBorder="1" applyAlignment="1" applyProtection="1">
      <alignment horizontal="right" vertical="top"/>
    </xf>
    <xf numFmtId="4" fontId="3" fillId="0" borderId="14" xfId="0" applyNumberFormat="1" applyFont="1" applyBorder="1" applyAlignment="1" applyProtection="1">
      <alignment horizontal="right"/>
    </xf>
    <xf numFmtId="4" fontId="3" fillId="0" borderId="16" xfId="0" applyNumberFormat="1" applyFont="1" applyBorder="1" applyAlignment="1" applyProtection="1">
      <alignment horizontal="right" vertical="top"/>
    </xf>
    <xf numFmtId="4" fontId="3" fillId="0" borderId="37" xfId="0" applyNumberFormat="1" applyFont="1" applyBorder="1" applyAlignment="1" applyProtection="1">
      <alignment horizontal="right" vertical="top"/>
    </xf>
    <xf numFmtId="4" fontId="3" fillId="0" borderId="18" xfId="0" applyNumberFormat="1" applyFont="1" applyBorder="1" applyAlignment="1" applyProtection="1">
      <alignment horizontal="right" vertical="top"/>
    </xf>
    <xf numFmtId="4" fontId="3" fillId="0" borderId="37" xfId="136" applyNumberFormat="1" applyFont="1" applyFill="1" applyBorder="1" applyAlignment="1" applyProtection="1">
      <alignment horizontal="right" vertical="top"/>
    </xf>
    <xf numFmtId="4" fontId="3" fillId="0" borderId="18" xfId="136" applyNumberFormat="1" applyFont="1" applyFill="1" applyBorder="1" applyAlignment="1" applyProtection="1">
      <alignment horizontal="right" vertical="top"/>
    </xf>
    <xf numFmtId="4" fontId="3" fillId="0" borderId="13" xfId="88" applyNumberFormat="1" applyFont="1" applyBorder="1" applyAlignment="1" applyProtection="1">
      <alignment horizontal="right" vertical="top"/>
    </xf>
    <xf numFmtId="4" fontId="3" fillId="0" borderId="24" xfId="88" applyNumberFormat="1" applyFont="1" applyBorder="1" applyAlignment="1" applyProtection="1">
      <alignment horizontal="right" vertical="top"/>
    </xf>
    <xf numFmtId="4" fontId="3" fillId="0" borderId="34" xfId="136" applyNumberFormat="1" applyFont="1" applyFill="1" applyBorder="1" applyAlignment="1" applyProtection="1">
      <alignment horizontal="right" vertical="top"/>
    </xf>
    <xf numFmtId="4" fontId="3" fillId="0" borderId="34" xfId="136" applyNumberFormat="1" applyFont="1" applyBorder="1" applyAlignment="1" applyProtection="1">
      <alignment horizontal="right" vertical="top"/>
    </xf>
    <xf numFmtId="4" fontId="3" fillId="0" borderId="37" xfId="136" applyNumberFormat="1" applyFont="1" applyBorder="1" applyAlignment="1" applyProtection="1">
      <alignment horizontal="right" vertical="top"/>
    </xf>
    <xf numFmtId="4" fontId="3" fillId="32" borderId="12" xfId="53" applyNumberFormat="1" applyFont="1" applyFill="1" applyBorder="1" applyAlignment="1" applyProtection="1">
      <alignment vertical="top" shrinkToFit="1"/>
    </xf>
    <xf numFmtId="4" fontId="3" fillId="32" borderId="12" xfId="88" applyNumberFormat="1" applyFont="1" applyFill="1" applyBorder="1" applyAlignment="1" applyProtection="1">
      <alignment vertical="top" shrinkToFit="1"/>
    </xf>
    <xf numFmtId="4" fontId="3" fillId="32" borderId="14" xfId="51" applyNumberFormat="1" applyFont="1" applyFill="1" applyBorder="1" applyAlignment="1" applyProtection="1">
      <alignment horizontal="right" vertical="top" shrinkToFit="1"/>
    </xf>
    <xf numFmtId="4" fontId="3" fillId="32" borderId="14" xfId="108" applyNumberFormat="1" applyFont="1" applyFill="1" applyBorder="1" applyAlignment="1" applyProtection="1">
      <alignment vertical="top" shrinkToFit="1"/>
    </xf>
    <xf numFmtId="0" fontId="3" fillId="26" borderId="16" xfId="88" applyFont="1" applyFill="1" applyBorder="1" applyProtection="1"/>
    <xf numFmtId="4" fontId="3" fillId="0" borderId="13" xfId="88" applyNumberFormat="1" applyFont="1" applyFill="1" applyBorder="1" applyAlignment="1" applyProtection="1">
      <alignment horizontal="right" shrinkToFit="1"/>
    </xf>
    <xf numFmtId="4" fontId="3" fillId="0" borderId="55" xfId="0" applyNumberFormat="1" applyFont="1" applyFill="1" applyBorder="1" applyAlignment="1" applyProtection="1">
      <alignment horizontal="right" wrapText="1"/>
    </xf>
    <xf numFmtId="4" fontId="3" fillId="0" borderId="14" xfId="108" applyNumberFormat="1" applyFont="1" applyBorder="1" applyAlignment="1" applyProtection="1">
      <alignment horizontal="right" wrapText="1"/>
    </xf>
    <xf numFmtId="4" fontId="3" fillId="0" borderId="14" xfId="108" applyNumberFormat="1" applyFont="1" applyBorder="1" applyAlignment="1" applyProtection="1">
      <alignment wrapText="1"/>
    </xf>
    <xf numFmtId="4" fontId="3" fillId="26" borderId="16" xfId="88" applyNumberFormat="1" applyFont="1" applyFill="1" applyBorder="1" applyAlignment="1" applyProtection="1">
      <alignment horizontal="right" vertical="top" shrinkToFit="1"/>
    </xf>
    <xf numFmtId="4" fontId="3" fillId="32" borderId="16" xfId="108" applyNumberFormat="1" applyFont="1" applyFill="1" applyBorder="1" applyAlignment="1" applyProtection="1">
      <alignment vertical="top" shrinkToFit="1"/>
    </xf>
    <xf numFmtId="4" fontId="3" fillId="32" borderId="14" xfId="88" applyNumberFormat="1" applyFont="1" applyFill="1" applyBorder="1" applyAlignment="1" applyProtection="1">
      <alignment vertical="top" shrinkToFit="1"/>
    </xf>
    <xf numFmtId="4" fontId="3" fillId="26" borderId="13" xfId="51" applyNumberFormat="1" applyFont="1" applyFill="1" applyBorder="1" applyAlignment="1" applyProtection="1">
      <alignment horizontal="right" vertical="top" shrinkToFit="1"/>
    </xf>
    <xf numFmtId="4" fontId="3" fillId="26" borderId="24" xfId="53" applyNumberFormat="1" applyFont="1" applyFill="1" applyBorder="1" applyAlignment="1" applyProtection="1">
      <alignment horizontal="right" vertical="top" shrinkToFit="1"/>
    </xf>
    <xf numFmtId="4" fontId="3" fillId="26" borderId="38" xfId="53" applyNumberFormat="1" applyFont="1" applyFill="1" applyBorder="1" applyAlignment="1" applyProtection="1">
      <alignment horizontal="right" vertical="top" shrinkToFit="1"/>
    </xf>
    <xf numFmtId="4" fontId="3" fillId="26" borderId="19" xfId="53" applyNumberFormat="1" applyFont="1" applyFill="1" applyBorder="1" applyAlignment="1" applyProtection="1">
      <alignment horizontal="right" vertical="top" shrinkToFit="1"/>
    </xf>
    <xf numFmtId="4" fontId="3" fillId="0" borderId="12" xfId="108" applyNumberFormat="1" applyFont="1" applyBorder="1" applyAlignment="1" applyProtection="1">
      <alignment vertical="top"/>
    </xf>
    <xf numFmtId="4" fontId="3" fillId="0" borderId="24" xfId="0" applyNumberFormat="1" applyFont="1" applyBorder="1" applyAlignment="1" applyProtection="1">
      <alignment horizontal="right" vertical="center"/>
    </xf>
    <xf numFmtId="4" fontId="3" fillId="0" borderId="38" xfId="0" applyNumberFormat="1" applyFont="1" applyBorder="1" applyAlignment="1" applyProtection="1">
      <alignment horizontal="right" vertical="center"/>
    </xf>
    <xf numFmtId="4" fontId="3" fillId="0" borderId="19" xfId="0" applyNumberFormat="1" applyFont="1" applyBorder="1" applyAlignment="1" applyProtection="1">
      <alignment horizontal="right" vertical="center"/>
    </xf>
    <xf numFmtId="4" fontId="3" fillId="0" borderId="16" xfId="0" applyNumberFormat="1" applyFont="1" applyBorder="1" applyAlignment="1" applyProtection="1">
      <alignment horizontal="right" vertical="center"/>
    </xf>
    <xf numFmtId="4" fontId="3" fillId="0" borderId="13" xfId="108" applyNumberFormat="1" applyFont="1" applyBorder="1" applyAlignment="1" applyProtection="1">
      <alignment horizontal="right" vertical="top"/>
    </xf>
    <xf numFmtId="4" fontId="3" fillId="0" borderId="13" xfId="108" applyNumberFormat="1" applyFont="1" applyBorder="1" applyAlignment="1" applyProtection="1">
      <alignment vertical="top"/>
    </xf>
    <xf numFmtId="4" fontId="3" fillId="0" borderId="16" xfId="108" applyNumberFormat="1" applyFont="1" applyBorder="1" applyAlignment="1" applyProtection="1">
      <alignment horizontal="right" vertical="top"/>
    </xf>
    <xf numFmtId="4" fontId="3" fillId="0" borderId="16" xfId="108" applyNumberFormat="1" applyFont="1" applyBorder="1" applyAlignment="1" applyProtection="1">
      <alignment vertical="top"/>
    </xf>
    <xf numFmtId="4" fontId="3" fillId="0" borderId="14" xfId="108" applyNumberFormat="1" applyFont="1" applyBorder="1" applyAlignment="1" applyProtection="1">
      <alignment vertical="top"/>
    </xf>
    <xf numFmtId="4" fontId="3" fillId="0" borderId="13" xfId="0" applyNumberFormat="1" applyFont="1" applyBorder="1" applyAlignment="1" applyProtection="1">
      <alignment horizontal="right" vertical="center"/>
    </xf>
    <xf numFmtId="4" fontId="3" fillId="0" borderId="16" xfId="88" applyNumberFormat="1" applyFont="1" applyFill="1" applyBorder="1" applyAlignment="1" applyProtection="1">
      <alignment vertical="top" shrinkToFit="1"/>
    </xf>
    <xf numFmtId="0" fontId="3" fillId="0" borderId="14" xfId="88" applyFont="1" applyBorder="1" applyProtection="1"/>
    <xf numFmtId="4" fontId="29" fillId="0" borderId="14" xfId="53" applyNumberFormat="1" applyFont="1" applyFill="1" applyBorder="1" applyAlignment="1" applyProtection="1">
      <alignment horizontal="right" vertical="top" shrinkToFit="1"/>
    </xf>
    <xf numFmtId="4" fontId="3" fillId="32" borderId="13" xfId="88" applyNumberFormat="1" applyFont="1" applyFill="1" applyBorder="1" applyAlignment="1" applyProtection="1">
      <alignment vertical="top" shrinkToFit="1"/>
    </xf>
    <xf numFmtId="4" fontId="3" fillId="0" borderId="88" xfId="0" applyNumberFormat="1" applyFont="1" applyBorder="1" applyAlignment="1" applyProtection="1">
      <alignment horizontal="right" vertical="top" wrapText="1"/>
    </xf>
    <xf numFmtId="4" fontId="3" fillId="26" borderId="14" xfId="51" applyNumberFormat="1" applyFont="1" applyFill="1" applyBorder="1" applyAlignment="1" applyProtection="1">
      <alignment horizontal="right" vertical="top" shrinkToFit="1"/>
    </xf>
    <xf numFmtId="0" fontId="3" fillId="26" borderId="14" xfId="88" applyFont="1" applyFill="1" applyBorder="1" applyProtection="1"/>
    <xf numFmtId="4" fontId="3" fillId="32" borderId="13" xfId="53" applyNumberFormat="1" applyFont="1" applyFill="1" applyBorder="1" applyAlignment="1" applyProtection="1">
      <alignment vertical="top" shrinkToFit="1"/>
    </xf>
    <xf numFmtId="4" fontId="3" fillId="0" borderId="61" xfId="53" applyNumberFormat="1" applyFont="1" applyFill="1" applyBorder="1" applyAlignment="1" applyProtection="1">
      <alignment horizontal="right" vertical="top" shrinkToFit="1"/>
    </xf>
    <xf numFmtId="4" fontId="3" fillId="0" borderId="36" xfId="53" applyNumberFormat="1" applyFont="1" applyFill="1" applyBorder="1" applyAlignment="1" applyProtection="1">
      <alignment horizontal="right" vertical="top" shrinkToFit="1"/>
    </xf>
    <xf numFmtId="4" fontId="3" fillId="0" borderId="65" xfId="88" applyNumberFormat="1" applyFont="1" applyFill="1" applyBorder="1" applyAlignment="1" applyProtection="1">
      <alignment vertical="top" shrinkToFit="1"/>
    </xf>
    <xf numFmtId="4" fontId="3" fillId="32" borderId="16" xfId="88" applyNumberFormat="1" applyFont="1" applyFill="1" applyBorder="1" applyAlignment="1" applyProtection="1">
      <alignment vertical="top" shrinkToFit="1"/>
    </xf>
    <xf numFmtId="4" fontId="3" fillId="32" borderId="14" xfId="88" applyNumberFormat="1" applyFont="1" applyFill="1" applyBorder="1" applyAlignment="1" applyProtection="1">
      <alignment vertical="top"/>
    </xf>
    <xf numFmtId="0" fontId="3" fillId="26" borderId="12" xfId="88" applyFont="1" applyFill="1" applyBorder="1" applyProtection="1"/>
    <xf numFmtId="4" fontId="3" fillId="26" borderId="55" xfId="88" applyNumberFormat="1" applyFont="1" applyFill="1" applyBorder="1" applyAlignment="1" applyProtection="1">
      <alignment horizontal="right" vertical="top" shrinkToFit="1"/>
    </xf>
    <xf numFmtId="4" fontId="3" fillId="32" borderId="62" xfId="88" applyNumberFormat="1" applyFont="1" applyFill="1" applyBorder="1" applyAlignment="1" applyProtection="1">
      <alignment horizontal="right" vertical="top"/>
    </xf>
    <xf numFmtId="4" fontId="3" fillId="0" borderId="62" xfId="108" applyNumberFormat="1" applyFont="1" applyFill="1" applyBorder="1" applyAlignment="1" applyProtection="1">
      <alignment vertical="top" shrinkToFit="1"/>
    </xf>
    <xf numFmtId="4" fontId="3" fillId="32" borderId="16" xfId="51" applyNumberFormat="1" applyFont="1" applyFill="1" applyBorder="1" applyAlignment="1" applyProtection="1">
      <alignment horizontal="right" vertical="top" shrinkToFit="1"/>
    </xf>
    <xf numFmtId="0" fontId="3" fillId="0" borderId="13" xfId="88" applyFont="1" applyBorder="1" applyProtection="1"/>
    <xf numFmtId="4" fontId="3" fillId="0" borderId="21" xfId="53" applyNumberFormat="1" applyFont="1" applyFill="1" applyBorder="1" applyAlignment="1" applyProtection="1">
      <alignment horizontal="right" vertical="top" shrinkToFit="1"/>
    </xf>
    <xf numFmtId="4" fontId="3" fillId="0" borderId="22" xfId="53" applyNumberFormat="1" applyFont="1" applyFill="1" applyBorder="1" applyAlignment="1" applyProtection="1">
      <alignment horizontal="right" vertical="top" shrinkToFit="1"/>
    </xf>
    <xf numFmtId="4" fontId="3" fillId="0" borderId="0" xfId="88" applyNumberFormat="1" applyFont="1" applyFill="1" applyAlignment="1" applyProtection="1">
      <alignment horizontal="right" vertical="top"/>
    </xf>
    <xf numFmtId="4" fontId="2" fillId="27" borderId="58" xfId="107" applyNumberFormat="1" applyFont="1" applyFill="1" applyBorder="1" applyAlignment="1" applyProtection="1">
      <alignment horizontal="center" vertical="center" wrapText="1"/>
    </xf>
    <xf numFmtId="4" fontId="3" fillId="0" borderId="64" xfId="88" applyNumberFormat="1" applyFont="1" applyFill="1" applyBorder="1" applyAlignment="1" applyProtection="1">
      <alignment horizontal="right" vertical="top" shrinkToFit="1"/>
    </xf>
    <xf numFmtId="4" fontId="2" fillId="25" borderId="19" xfId="88" applyNumberFormat="1" applyFont="1" applyFill="1" applyBorder="1" applyAlignment="1" applyProtection="1">
      <alignment horizontal="right" vertical="center" shrinkToFit="1"/>
    </xf>
    <xf numFmtId="4" fontId="2" fillId="26" borderId="14" xfId="88" applyNumberFormat="1" applyFont="1" applyFill="1" applyBorder="1" applyAlignment="1" applyProtection="1">
      <alignment horizontal="right" vertical="top" shrinkToFit="1"/>
    </xf>
    <xf numFmtId="4" fontId="2" fillId="26" borderId="64" xfId="88" applyNumberFormat="1" applyFont="1" applyFill="1" applyBorder="1" applyAlignment="1" applyProtection="1">
      <alignment horizontal="right" vertical="top" shrinkToFit="1"/>
    </xf>
    <xf numFmtId="4" fontId="2" fillId="0" borderId="14" xfId="88" applyNumberFormat="1" applyFont="1" applyFill="1" applyBorder="1" applyAlignment="1" applyProtection="1">
      <alignment horizontal="right" shrinkToFit="1"/>
    </xf>
    <xf numFmtId="4" fontId="3" fillId="0" borderId="64" xfId="0" applyNumberFormat="1" applyFont="1" applyFill="1" applyBorder="1" applyAlignment="1" applyProtection="1">
      <alignment horizontal="right" vertical="top" shrinkToFit="1"/>
    </xf>
    <xf numFmtId="4" fontId="3" fillId="0" borderId="65" xfId="53" applyNumberFormat="1" applyFont="1" applyFill="1" applyBorder="1" applyAlignment="1" applyProtection="1">
      <alignment horizontal="right" vertical="top" shrinkToFit="1"/>
    </xf>
    <xf numFmtId="4" fontId="3" fillId="0" borderId="64" xfId="53" applyNumberFormat="1" applyFont="1" applyFill="1" applyBorder="1" applyAlignment="1" applyProtection="1">
      <alignment horizontal="right" vertical="top" shrinkToFit="1"/>
    </xf>
    <xf numFmtId="4" fontId="3" fillId="0" borderId="66" xfId="53" applyNumberFormat="1" applyFont="1" applyFill="1" applyBorder="1" applyAlignment="1" applyProtection="1">
      <alignment horizontal="right" vertical="top" shrinkToFit="1"/>
    </xf>
    <xf numFmtId="4" fontId="3" fillId="0" borderId="67" xfId="53" applyNumberFormat="1" applyFont="1" applyFill="1" applyBorder="1" applyAlignment="1" applyProtection="1">
      <alignment horizontal="right" vertical="top" shrinkToFit="1"/>
    </xf>
    <xf numFmtId="4" fontId="3" fillId="0" borderId="66" xfId="88" applyNumberFormat="1" applyFont="1" applyFill="1" applyBorder="1" applyAlignment="1" applyProtection="1">
      <alignment horizontal="right" vertical="top" shrinkToFit="1"/>
    </xf>
    <xf numFmtId="4" fontId="3" fillId="0" borderId="67" xfId="88" applyNumberFormat="1" applyFont="1" applyFill="1" applyBorder="1" applyAlignment="1" applyProtection="1">
      <alignment horizontal="right" vertical="top" shrinkToFit="1"/>
    </xf>
    <xf numFmtId="4" fontId="2" fillId="0" borderId="68" xfId="88" applyNumberFormat="1" applyFont="1" applyFill="1" applyBorder="1" applyAlignment="1" applyProtection="1">
      <alignment horizontal="right" shrinkToFit="1"/>
    </xf>
    <xf numFmtId="4" fontId="3" fillId="0" borderId="77" xfId="53" applyNumberFormat="1" applyFont="1" applyFill="1" applyBorder="1" applyAlignment="1" applyProtection="1">
      <alignment horizontal="right" vertical="top" shrinkToFit="1"/>
    </xf>
    <xf numFmtId="4" fontId="3" fillId="0" borderId="65" xfId="88" applyNumberFormat="1" applyFont="1" applyFill="1" applyBorder="1" applyAlignment="1" applyProtection="1">
      <alignment horizontal="right" vertical="top" shrinkToFit="1"/>
    </xf>
    <xf numFmtId="4" fontId="2" fillId="0" borderId="0" xfId="88" applyNumberFormat="1" applyFont="1" applyBorder="1" applyAlignment="1" applyProtection="1">
      <alignment horizontal="right" vertical="top" shrinkToFit="1"/>
    </xf>
    <xf numFmtId="4" fontId="2" fillId="0" borderId="63" xfId="88" applyNumberFormat="1" applyFont="1" applyBorder="1" applyAlignment="1" applyProtection="1">
      <alignment horizontal="right" vertical="top" shrinkToFit="1"/>
    </xf>
    <xf numFmtId="4" fontId="2" fillId="28" borderId="50" xfId="88" applyNumberFormat="1" applyFont="1" applyFill="1" applyBorder="1" applyAlignment="1" applyProtection="1">
      <alignment horizontal="right" vertical="top" shrinkToFit="1"/>
    </xf>
    <xf numFmtId="4" fontId="2" fillId="0" borderId="68" xfId="88" applyNumberFormat="1" applyFont="1" applyBorder="1" applyAlignment="1" applyProtection="1">
      <alignment horizontal="right" vertical="top" shrinkToFit="1"/>
    </xf>
    <xf numFmtId="4" fontId="3" fillId="0" borderId="64" xfId="53" applyNumberFormat="1" applyFont="1" applyFill="1" applyBorder="1" applyAlignment="1" applyProtection="1">
      <alignment horizontal="right" shrinkToFit="1"/>
    </xf>
    <xf numFmtId="4" fontId="3" fillId="0" borderId="66" xfId="0" applyNumberFormat="1" applyFont="1" applyFill="1" applyBorder="1" applyAlignment="1" applyProtection="1">
      <alignment horizontal="right" vertical="top" shrinkToFit="1"/>
    </xf>
    <xf numFmtId="4" fontId="3" fillId="0" borderId="61" xfId="88" applyNumberFormat="1" applyFont="1" applyFill="1" applyBorder="1" applyAlignment="1" applyProtection="1">
      <alignment horizontal="right" vertical="top" shrinkToFit="1"/>
    </xf>
    <xf numFmtId="4" fontId="3" fillId="0" borderId="63" xfId="88" applyNumberFormat="1" applyFont="1" applyFill="1" applyBorder="1" applyAlignment="1" applyProtection="1">
      <alignment horizontal="right" vertical="top" shrinkToFit="1"/>
    </xf>
    <xf numFmtId="4" fontId="2" fillId="0" borderId="23" xfId="88" applyNumberFormat="1" applyFont="1" applyFill="1" applyBorder="1" applyAlignment="1" applyProtection="1">
      <alignment horizontal="right" shrinkToFit="1"/>
    </xf>
    <xf numFmtId="4" fontId="3" fillId="0" borderId="23" xfId="88" applyNumberFormat="1" applyFont="1" applyFill="1" applyBorder="1" applyAlignment="1" applyProtection="1">
      <alignment horizontal="right" vertical="top" shrinkToFit="1"/>
    </xf>
    <xf numFmtId="4" fontId="3" fillId="0" borderId="36" xfId="51" applyNumberFormat="1" applyFont="1" applyFill="1" applyBorder="1" applyAlignment="1" applyProtection="1">
      <alignment horizontal="right" vertical="top" shrinkToFit="1"/>
    </xf>
    <xf numFmtId="4" fontId="3" fillId="0" borderId="63" xfId="0" applyNumberFormat="1" applyFont="1" applyFill="1" applyBorder="1" applyAlignment="1" applyProtection="1">
      <alignment horizontal="right" vertical="top" shrinkToFit="1"/>
    </xf>
    <xf numFmtId="171" fontId="3" fillId="0" borderId="14" xfId="53" applyNumberFormat="1" applyFont="1" applyFill="1" applyBorder="1" applyAlignment="1" applyProtection="1">
      <alignment horizontal="center" vertical="top" shrinkToFit="1"/>
    </xf>
    <xf numFmtId="171" fontId="3" fillId="0" borderId="64" xfId="53" applyNumberFormat="1" applyFont="1" applyFill="1" applyBorder="1" applyAlignment="1" applyProtection="1">
      <alignment horizontal="right" vertical="top" shrinkToFit="1"/>
    </xf>
    <xf numFmtId="171" fontId="3" fillId="0" borderId="16" xfId="53" applyNumberFormat="1" applyFont="1" applyFill="1" applyBorder="1" applyAlignment="1" applyProtection="1">
      <alignment horizontal="center" vertical="top" shrinkToFit="1"/>
    </xf>
    <xf numFmtId="171" fontId="3" fillId="0" borderId="66" xfId="88" applyNumberFormat="1" applyFont="1" applyFill="1" applyBorder="1" applyAlignment="1" applyProtection="1">
      <alignment horizontal="right" vertical="top" shrinkToFit="1"/>
    </xf>
    <xf numFmtId="171" fontId="3" fillId="0" borderId="64" xfId="88" applyNumberFormat="1" applyFont="1" applyFill="1" applyBorder="1" applyAlignment="1" applyProtection="1">
      <alignment horizontal="right" vertical="top" shrinkToFit="1"/>
    </xf>
    <xf numFmtId="171" fontId="3" fillId="0" borderId="65" xfId="53" applyNumberFormat="1" applyFont="1" applyFill="1" applyBorder="1" applyAlignment="1" applyProtection="1">
      <alignment horizontal="right" vertical="top" shrinkToFit="1"/>
    </xf>
    <xf numFmtId="4" fontId="3" fillId="0" borderId="89" xfId="53" applyNumberFormat="1" applyFont="1" applyFill="1" applyBorder="1" applyAlignment="1" applyProtection="1">
      <alignment horizontal="right" vertical="top" shrinkToFit="1"/>
    </xf>
    <xf numFmtId="4" fontId="3" fillId="0" borderId="63" xfId="53" applyNumberFormat="1" applyFont="1" applyFill="1" applyBorder="1" applyAlignment="1" applyProtection="1">
      <alignment horizontal="right" vertical="top" shrinkToFit="1"/>
    </xf>
    <xf numFmtId="4" fontId="2" fillId="28" borderId="51" xfId="88" applyNumberFormat="1" applyFont="1" applyFill="1" applyBorder="1" applyAlignment="1" applyProtection="1">
      <alignment horizontal="right" vertical="top" shrinkToFit="1"/>
    </xf>
    <xf numFmtId="4" fontId="3" fillId="0" borderId="51" xfId="53" applyNumberFormat="1" applyFont="1" applyFill="1" applyBorder="1" applyAlignment="1" applyProtection="1">
      <alignment horizontal="right" vertical="top" shrinkToFit="1"/>
    </xf>
    <xf numFmtId="4" fontId="2" fillId="28" borderId="84" xfId="88" applyNumberFormat="1" applyFont="1" applyFill="1" applyBorder="1" applyAlignment="1" applyProtection="1">
      <alignment horizontal="right" vertical="top" shrinkToFit="1"/>
    </xf>
    <xf numFmtId="4" fontId="3" fillId="0" borderId="48" xfId="53" applyNumberFormat="1" applyFont="1" applyFill="1" applyBorder="1" applyAlignment="1" applyProtection="1">
      <alignment horizontal="right" vertical="top" shrinkToFit="1"/>
    </xf>
    <xf numFmtId="4" fontId="2" fillId="0" borderId="31" xfId="88" applyNumberFormat="1" applyFont="1" applyBorder="1" applyAlignment="1" applyProtection="1">
      <alignment horizontal="right" vertical="top" shrinkToFit="1"/>
    </xf>
    <xf numFmtId="4" fontId="28" fillId="25" borderId="14" xfId="88" applyNumberFormat="1" applyFont="1" applyFill="1" applyBorder="1" applyAlignment="1" applyProtection="1">
      <alignment horizontal="right" shrinkToFit="1"/>
    </xf>
    <xf numFmtId="4" fontId="2" fillId="0" borderId="58" xfId="107" applyNumberFormat="1" applyFont="1" applyFill="1" applyBorder="1" applyAlignment="1" applyProtection="1">
      <alignment horizontal="center" vertical="center" wrapText="1"/>
    </xf>
    <xf numFmtId="4" fontId="3" fillId="0" borderId="33" xfId="88" applyNumberFormat="1" applyFont="1" applyFill="1" applyBorder="1" applyAlignment="1" applyProtection="1">
      <alignment horizontal="right" vertical="center" shrinkToFit="1"/>
    </xf>
    <xf numFmtId="4" fontId="3" fillId="0" borderId="54" xfId="88" applyNumberFormat="1" applyFont="1" applyFill="1" applyBorder="1" applyAlignment="1" applyProtection="1">
      <alignment horizontal="right" vertical="center" shrinkToFit="1"/>
    </xf>
    <xf numFmtId="4" fontId="3" fillId="0" borderId="0" xfId="88" applyNumberFormat="1" applyFont="1" applyFill="1" applyBorder="1" applyAlignment="1" applyProtection="1">
      <alignment horizontal="right" vertical="center" shrinkToFit="1"/>
    </xf>
    <xf numFmtId="4" fontId="3" fillId="0" borderId="24" xfId="88" applyNumberFormat="1" applyFont="1" applyFill="1" applyBorder="1" applyAlignment="1" applyProtection="1">
      <alignment horizontal="right" vertical="center" shrinkToFit="1"/>
    </xf>
    <xf numFmtId="4" fontId="3" fillId="0" borderId="18" xfId="53" applyNumberFormat="1" applyFont="1" applyFill="1" applyBorder="1" applyAlignment="1" applyProtection="1">
      <alignment horizontal="right" vertical="center" shrinkToFit="1"/>
    </xf>
    <xf numFmtId="4" fontId="3" fillId="0" borderId="19" xfId="53" applyNumberFormat="1" applyFont="1" applyFill="1" applyBorder="1" applyAlignment="1" applyProtection="1">
      <alignment horizontal="right" vertical="center" shrinkToFit="1"/>
    </xf>
    <xf numFmtId="4" fontId="3" fillId="0" borderId="12" xfId="61" applyNumberFormat="1" applyFont="1" applyFill="1" applyBorder="1" applyAlignment="1" applyProtection="1">
      <alignment horizontal="right" shrinkToFit="1"/>
    </xf>
    <xf numFmtId="4" fontId="3" fillId="0" borderId="12" xfId="61" applyNumberFormat="1" applyFont="1" applyFill="1" applyBorder="1" applyAlignment="1" applyProtection="1">
      <alignment horizontal="right" vertical="top" shrinkToFit="1"/>
    </xf>
    <xf numFmtId="4" fontId="3" fillId="0" borderId="67" xfId="0" applyNumberFormat="1" applyFont="1" applyFill="1" applyBorder="1" applyAlignment="1" applyProtection="1">
      <alignment horizontal="right" vertical="top" shrinkToFit="1"/>
    </xf>
    <xf numFmtId="4" fontId="1" fillId="0" borderId="19" xfId="0" applyNumberFormat="1" applyFont="1" applyFill="1" applyBorder="1" applyAlignment="1" applyProtection="1">
      <alignment horizontal="right" shrinkToFit="1"/>
    </xf>
    <xf numFmtId="4" fontId="2" fillId="0" borderId="0" xfId="88" applyNumberFormat="1" applyFont="1" applyFill="1" applyBorder="1" applyAlignment="1" applyProtection="1">
      <alignment horizontal="center" shrinkToFit="1"/>
    </xf>
    <xf numFmtId="4" fontId="3" fillId="0" borderId="12" xfId="88" applyNumberFormat="1" applyFont="1" applyFill="1" applyBorder="1" applyAlignment="1" applyProtection="1">
      <alignment horizontal="center"/>
    </xf>
    <xf numFmtId="4" fontId="3" fillId="0" borderId="65" xfId="88" applyNumberFormat="1" applyFont="1" applyFill="1" applyBorder="1" applyAlignment="1" applyProtection="1">
      <alignment horizontal="right"/>
    </xf>
    <xf numFmtId="4" fontId="3" fillId="0" borderId="23" xfId="53" applyNumberFormat="1" applyFont="1" applyFill="1" applyBorder="1" applyAlignment="1" applyProtection="1">
      <alignment horizontal="right" vertical="top" shrinkToFit="1"/>
    </xf>
    <xf numFmtId="4" fontId="1" fillId="0" borderId="18" xfId="51" applyNumberFormat="1" applyFont="1" applyFill="1" applyBorder="1" applyAlignment="1" applyProtection="1">
      <alignment horizontal="right" shrinkToFit="1"/>
    </xf>
    <xf numFmtId="4" fontId="3" fillId="0" borderId="35" xfId="0" applyNumberFormat="1" applyFont="1" applyFill="1" applyBorder="1" applyAlignment="1" applyProtection="1">
      <alignment horizontal="right" shrinkToFit="1"/>
    </xf>
    <xf numFmtId="4" fontId="3" fillId="0" borderId="68" xfId="88" applyNumberFormat="1" applyFont="1" applyFill="1" applyBorder="1" applyAlignment="1" applyProtection="1">
      <alignment horizontal="right" vertical="center" shrinkToFit="1"/>
    </xf>
    <xf numFmtId="4" fontId="3" fillId="27" borderId="19" xfId="88" applyNumberFormat="1" applyFont="1" applyFill="1" applyBorder="1" applyAlignment="1" applyProtection="1">
      <alignment horizontal="right" vertical="center" shrinkToFit="1"/>
    </xf>
    <xf numFmtId="4" fontId="1" fillId="0" borderId="35" xfId="0" applyNumberFormat="1" applyFont="1" applyFill="1" applyBorder="1" applyAlignment="1" applyProtection="1">
      <alignment horizontal="right" shrinkToFit="1"/>
    </xf>
    <xf numFmtId="4" fontId="2" fillId="0" borderId="12" xfId="0" applyNumberFormat="1" applyFont="1" applyFill="1" applyBorder="1" applyAlignment="1" applyProtection="1">
      <alignment vertical="top"/>
    </xf>
    <xf numFmtId="4" fontId="3" fillId="0" borderId="33" xfId="88" applyNumberFormat="1" applyFont="1" applyFill="1" applyBorder="1" applyAlignment="1" applyProtection="1">
      <alignment vertical="center" shrinkToFit="1"/>
    </xf>
    <xf numFmtId="4" fontId="28" fillId="25" borderId="18" xfId="88" applyNumberFormat="1" applyFont="1" applyFill="1" applyBorder="1" applyAlignment="1" applyProtection="1">
      <alignment vertical="center" shrinkToFit="1"/>
    </xf>
    <xf numFmtId="4" fontId="3" fillId="0" borderId="0" xfId="88" applyNumberFormat="1" applyFont="1" applyFill="1" applyBorder="1" applyAlignment="1" applyProtection="1">
      <alignment vertical="center" shrinkToFit="1"/>
    </xf>
    <xf numFmtId="4" fontId="2" fillId="27" borderId="18" xfId="88" applyNumberFormat="1" applyFont="1" applyFill="1" applyBorder="1" applyAlignment="1" applyProtection="1">
      <alignment vertical="center" shrinkToFit="1"/>
    </xf>
    <xf numFmtId="4" fontId="3" fillId="0" borderId="18" xfId="53" applyNumberFormat="1" applyFont="1" applyFill="1" applyBorder="1" applyAlignment="1" applyProtection="1">
      <alignment vertical="center" shrinkToFit="1"/>
    </xf>
    <xf numFmtId="4" fontId="2" fillId="0" borderId="0" xfId="88" applyNumberFormat="1" applyFont="1" applyFill="1" applyBorder="1" applyAlignment="1" applyProtection="1">
      <alignment shrinkToFit="1"/>
    </xf>
    <xf numFmtId="4" fontId="3" fillId="0" borderId="37" xfId="53" applyNumberFormat="1" applyFont="1" applyFill="1" applyBorder="1" applyAlignment="1" applyProtection="1">
      <alignment shrinkToFit="1"/>
    </xf>
    <xf numFmtId="4" fontId="3" fillId="0" borderId="13" xfId="88" applyNumberFormat="1" applyFont="1" applyFill="1" applyBorder="1" applyAlignment="1" applyProtection="1">
      <alignment horizontal="right" vertical="top"/>
    </xf>
    <xf numFmtId="4" fontId="2" fillId="0" borderId="29" xfId="88" applyNumberFormat="1" applyFont="1" applyFill="1" applyBorder="1" applyAlignment="1" applyProtection="1">
      <alignment horizontal="center"/>
    </xf>
    <xf numFmtId="4" fontId="3" fillId="0" borderId="24" xfId="0" applyNumberFormat="1" applyFont="1" applyFill="1" applyBorder="1" applyAlignment="1" applyProtection="1">
      <alignment horizontal="right" vertical="top" shrinkToFit="1"/>
    </xf>
    <xf numFmtId="4" fontId="3" fillId="0" borderId="19" xfId="0" applyNumberFormat="1" applyFont="1" applyFill="1" applyBorder="1" applyAlignment="1" applyProtection="1">
      <alignment horizontal="right" vertical="top" shrinkToFit="1"/>
    </xf>
    <xf numFmtId="4" fontId="3" fillId="0" borderId="18" xfId="53" applyNumberFormat="1" applyFont="1" applyFill="1" applyBorder="1" applyAlignment="1" applyProtection="1">
      <alignment shrinkToFit="1"/>
    </xf>
    <xf numFmtId="4" fontId="2" fillId="0" borderId="21" xfId="88" applyNumberFormat="1" applyFont="1" applyFill="1" applyBorder="1" applyAlignment="1" applyProtection="1">
      <alignment vertical="center" shrinkToFit="1"/>
    </xf>
    <xf numFmtId="4" fontId="3" fillId="0" borderId="48" xfId="88" applyNumberFormat="1" applyFont="1" applyFill="1" applyBorder="1" applyAlignment="1" applyProtection="1">
      <alignment vertical="top" shrinkToFit="1"/>
    </xf>
    <xf numFmtId="4" fontId="28" fillId="25" borderId="14" xfId="88" applyNumberFormat="1" applyFont="1" applyFill="1" applyBorder="1" applyAlignment="1" applyProtection="1">
      <alignment vertical="center" shrinkToFit="1"/>
    </xf>
    <xf numFmtId="4" fontId="2" fillId="0" borderId="18" xfId="53" applyNumberFormat="1" applyFont="1" applyFill="1" applyBorder="1" applyAlignment="1" applyProtection="1">
      <alignment shrinkToFit="1"/>
    </xf>
    <xf numFmtId="4" fontId="3" fillId="0" borderId="26" xfId="53" applyNumberFormat="1" applyFont="1" applyFill="1" applyBorder="1" applyAlignment="1" applyProtection="1">
      <alignment vertical="top" shrinkToFit="1"/>
    </xf>
    <xf numFmtId="4" fontId="34" fillId="0" borderId="29" xfId="53" applyNumberFormat="1" applyFont="1" applyFill="1" applyBorder="1" applyAlignment="1" applyProtection="1">
      <alignment vertical="center" shrinkToFit="1"/>
    </xf>
    <xf numFmtId="4" fontId="3" fillId="0" borderId="31" xfId="88" applyNumberFormat="1" applyFont="1" applyFill="1" applyBorder="1" applyAlignment="1" applyProtection="1">
      <alignment shrinkToFit="1"/>
    </xf>
    <xf numFmtId="4" fontId="3" fillId="0" borderId="0" xfId="88" applyNumberFormat="1" applyFont="1" applyFill="1" applyAlignment="1" applyProtection="1">
      <alignment vertical="top" shrinkToFit="1"/>
    </xf>
    <xf numFmtId="4" fontId="3" fillId="0" borderId="12" xfId="88" applyNumberFormat="1" applyFont="1" applyFill="1" applyBorder="1" applyAlignment="1" applyProtection="1">
      <alignment horizontal="right"/>
    </xf>
    <xf numFmtId="4" fontId="48" fillId="0" borderId="12" xfId="139" applyNumberFormat="1" applyFont="1" applyFill="1" applyBorder="1" applyAlignment="1" applyProtection="1">
      <alignment horizontal="center" shrinkToFit="1"/>
    </xf>
    <xf numFmtId="4" fontId="48" fillId="0" borderId="12" xfId="139" applyNumberFormat="1" applyFont="1" applyFill="1" applyBorder="1" applyAlignment="1" applyProtection="1">
      <alignment horizontal="right" shrinkToFit="1"/>
    </xf>
    <xf numFmtId="4" fontId="48" fillId="0" borderId="14" xfId="139" applyNumberFormat="1" applyFont="1" applyFill="1" applyBorder="1" applyAlignment="1" applyProtection="1">
      <alignment horizontal="center" shrinkToFit="1"/>
    </xf>
    <xf numFmtId="4" fontId="48" fillId="0" borderId="14" xfId="139" applyNumberFormat="1" applyFont="1" applyFill="1" applyBorder="1" applyAlignment="1" applyProtection="1">
      <alignment horizontal="right" shrinkToFit="1"/>
    </xf>
    <xf numFmtId="4" fontId="48" fillId="0" borderId="16" xfId="139" applyNumberFormat="1" applyFont="1" applyFill="1" applyBorder="1" applyAlignment="1" applyProtection="1">
      <alignment horizontal="center" shrinkToFit="1"/>
    </xf>
    <xf numFmtId="4" fontId="48" fillId="0" borderId="16" xfId="139" applyNumberFormat="1" applyFont="1" applyFill="1" applyBorder="1" applyAlignment="1" applyProtection="1">
      <alignment horizontal="right" shrinkToFit="1"/>
    </xf>
    <xf numFmtId="4" fontId="48" fillId="0" borderId="14" xfId="53" applyNumberFormat="1" applyFont="1" applyFill="1" applyBorder="1" applyAlignment="1" applyProtection="1">
      <alignment horizontal="center" vertical="top" shrinkToFit="1"/>
    </xf>
    <xf numFmtId="4" fontId="48" fillId="0" borderId="14" xfId="53" applyNumberFormat="1" applyFont="1" applyFill="1" applyBorder="1" applyAlignment="1" applyProtection="1">
      <alignment horizontal="right" vertical="top" shrinkToFit="1"/>
    </xf>
    <xf numFmtId="4" fontId="3" fillId="0" borderId="14" xfId="100" applyNumberFormat="1" applyFont="1" applyBorder="1" applyAlignment="1" applyProtection="1">
      <alignment horizontal="right"/>
    </xf>
    <xf numFmtId="4" fontId="41" fillId="0" borderId="14" xfId="100" applyNumberFormat="1" applyFont="1" applyBorder="1" applyAlignment="1" applyProtection="1">
      <alignment horizontal="center"/>
    </xf>
    <xf numFmtId="4" fontId="40" fillId="0" borderId="14" xfId="100" applyNumberFormat="1" applyFont="1" applyBorder="1" applyAlignment="1" applyProtection="1">
      <alignment horizontal="right" wrapText="1"/>
    </xf>
    <xf numFmtId="4" fontId="3" fillId="0" borderId="13" xfId="100" applyNumberFormat="1" applyFont="1" applyBorder="1" applyAlignment="1" applyProtection="1">
      <alignment horizontal="right"/>
    </xf>
    <xf numFmtId="4" fontId="3" fillId="0" borderId="14" xfId="100" applyNumberFormat="1" applyFont="1" applyFill="1" applyBorder="1" applyAlignment="1" applyProtection="1">
      <alignment horizontal="right"/>
    </xf>
    <xf numFmtId="4" fontId="3" fillId="0" borderId="13" xfId="100" applyNumberFormat="1" applyFont="1" applyFill="1" applyBorder="1" applyAlignment="1" applyProtection="1">
      <alignment horizontal="right"/>
    </xf>
    <xf numFmtId="4" fontId="3" fillId="0" borderId="16" xfId="100" applyNumberFormat="1" applyFont="1" applyFill="1" applyBorder="1" applyAlignment="1" applyProtection="1">
      <alignment horizontal="right"/>
    </xf>
    <xf numFmtId="4" fontId="3" fillId="0" borderId="16" xfId="100" applyNumberFormat="1" applyFont="1" applyBorder="1" applyAlignment="1" applyProtection="1">
      <alignment horizontal="right"/>
    </xf>
    <xf numFmtId="4" fontId="3" fillId="0" borderId="36" xfId="88" applyNumberFormat="1" applyFont="1" applyFill="1" applyBorder="1" applyAlignment="1" applyProtection="1">
      <alignment horizontal="center"/>
    </xf>
    <xf numFmtId="4" fontId="3" fillId="0" borderId="16" xfId="88" applyNumberFormat="1" applyFont="1" applyFill="1" applyBorder="1" applyProtection="1"/>
    <xf numFmtId="4" fontId="41" fillId="0" borderId="0" xfId="100" applyNumberFormat="1" applyFont="1" applyBorder="1" applyAlignment="1" applyProtection="1">
      <alignment horizontal="right"/>
    </xf>
    <xf numFmtId="4" fontId="3" fillId="0" borderId="0" xfId="100" applyNumberFormat="1" applyFont="1" applyBorder="1" applyAlignment="1" applyProtection="1">
      <alignment horizontal="right"/>
    </xf>
    <xf numFmtId="4" fontId="41" fillId="0" borderId="0" xfId="0" applyNumberFormat="1" applyFont="1" applyBorder="1" applyAlignment="1" applyProtection="1">
      <alignment horizontal="right"/>
    </xf>
    <xf numFmtId="4" fontId="3" fillId="0" borderId="79" xfId="88" applyNumberFormat="1" applyFont="1" applyFill="1" applyBorder="1" applyAlignment="1" applyProtection="1">
      <alignment horizontal="right" vertical="center" shrinkToFit="1"/>
    </xf>
    <xf numFmtId="4" fontId="28" fillId="25" borderId="81" xfId="88" applyNumberFormat="1" applyFont="1" applyFill="1" applyBorder="1" applyAlignment="1" applyProtection="1">
      <alignment horizontal="right" vertical="center" shrinkToFit="1"/>
    </xf>
    <xf numFmtId="4" fontId="3" fillId="0" borderId="35" xfId="88" applyNumberFormat="1" applyFont="1" applyFill="1" applyBorder="1" applyAlignment="1" applyProtection="1">
      <alignment horizontal="right" vertical="center" shrinkToFit="1"/>
    </xf>
    <xf numFmtId="4" fontId="3" fillId="0" borderId="12" xfId="88" applyNumberFormat="1" applyFont="1" applyFill="1" applyBorder="1" applyAlignment="1" applyProtection="1"/>
    <xf numFmtId="4" fontId="48" fillId="0" borderId="12" xfId="139" applyNumberFormat="1" applyFont="1" applyFill="1" applyBorder="1" applyAlignment="1" applyProtection="1">
      <alignment shrinkToFit="1"/>
    </xf>
    <xf numFmtId="4" fontId="48" fillId="0" borderId="14" xfId="139" applyNumberFormat="1" applyFont="1" applyFill="1" applyBorder="1" applyAlignment="1" applyProtection="1">
      <alignment shrinkToFit="1"/>
    </xf>
    <xf numFmtId="4" fontId="48" fillId="0" borderId="16" xfId="139" applyNumberFormat="1" applyFont="1" applyFill="1" applyBorder="1" applyAlignment="1" applyProtection="1">
      <alignment shrinkToFit="1"/>
    </xf>
    <xf numFmtId="4" fontId="48" fillId="0" borderId="14" xfId="53" applyNumberFormat="1" applyFont="1" applyFill="1" applyBorder="1" applyAlignment="1" applyProtection="1">
      <alignment vertical="top" shrinkToFit="1"/>
    </xf>
    <xf numFmtId="4" fontId="3" fillId="0" borderId="14" xfId="100" applyNumberFormat="1" applyFont="1" applyFill="1" applyBorder="1" applyAlignment="1" applyProtection="1"/>
    <xf numFmtId="4" fontId="3" fillId="0" borderId="14" xfId="0" applyNumberFormat="1" applyFont="1" applyFill="1" applyBorder="1" applyAlignment="1" applyProtection="1">
      <alignment vertical="top" shrinkToFit="1"/>
    </xf>
    <xf numFmtId="4" fontId="3" fillId="0" borderId="16" xfId="0" applyNumberFormat="1" applyFont="1" applyFill="1" applyBorder="1" applyAlignment="1" applyProtection="1">
      <alignment vertical="top" shrinkToFit="1"/>
    </xf>
    <xf numFmtId="4" fontId="3" fillId="0" borderId="13" xfId="0" applyNumberFormat="1" applyFont="1" applyFill="1" applyBorder="1" applyAlignment="1" applyProtection="1">
      <alignment vertical="top" shrinkToFit="1"/>
    </xf>
    <xf numFmtId="4" fontId="40" fillId="0" borderId="14" xfId="100" applyNumberFormat="1" applyFont="1" applyBorder="1" applyAlignment="1" applyProtection="1">
      <alignment wrapText="1"/>
    </xf>
    <xf numFmtId="4" fontId="3" fillId="0" borderId="12" xfId="53" applyNumberFormat="1" applyFont="1" applyFill="1" applyBorder="1" applyAlignment="1" applyProtection="1">
      <alignment shrinkToFit="1"/>
    </xf>
    <xf numFmtId="4" fontId="56" fillId="0" borderId="14" xfId="0" applyNumberFormat="1" applyFont="1" applyBorder="1" applyAlignment="1" applyProtection="1">
      <alignment horizontal="center" vertical="top" wrapText="1"/>
    </xf>
    <xf numFmtId="4" fontId="3" fillId="0" borderId="16" xfId="53" applyNumberFormat="1" applyFont="1" applyFill="1" applyBorder="1" applyAlignment="1" applyProtection="1">
      <alignment shrinkToFit="1"/>
    </xf>
    <xf numFmtId="4" fontId="3" fillId="0" borderId="14" xfId="53" applyNumberFormat="1" applyFont="1" applyFill="1" applyBorder="1" applyAlignment="1" applyProtection="1">
      <alignment shrinkToFit="1"/>
    </xf>
    <xf numFmtId="4" fontId="56" fillId="0" borderId="14" xfId="0" applyNumberFormat="1" applyFont="1" applyBorder="1" applyAlignment="1" applyProtection="1">
      <alignment vertical="top"/>
    </xf>
    <xf numFmtId="4" fontId="3" fillId="0" borderId="27" xfId="53" applyNumberFormat="1" applyFont="1" applyFill="1" applyBorder="1" applyAlignment="1" applyProtection="1">
      <alignment vertical="top" shrinkToFit="1"/>
    </xf>
    <xf numFmtId="4" fontId="34" fillId="0" borderId="30" xfId="53" applyNumberFormat="1" applyFont="1" applyFill="1" applyBorder="1" applyAlignment="1" applyProtection="1">
      <alignment vertical="center" shrinkToFit="1"/>
    </xf>
    <xf numFmtId="4" fontId="41" fillId="0" borderId="0" xfId="100" applyNumberFormat="1" applyFont="1" applyFill="1" applyBorder="1" applyAlignment="1" applyProtection="1">
      <alignment horizontal="right"/>
    </xf>
    <xf numFmtId="4" fontId="3" fillId="0" borderId="0" xfId="100" applyNumberFormat="1" applyFont="1" applyFill="1" applyBorder="1" applyAlignment="1" applyProtection="1">
      <alignment horizontal="right"/>
    </xf>
    <xf numFmtId="4" fontId="3" fillId="0" borderId="63" xfId="100" applyNumberFormat="1" applyFont="1" applyBorder="1" applyAlignment="1" applyProtection="1">
      <alignment horizontal="right"/>
    </xf>
    <xf numFmtId="4" fontId="51" fillId="25" borderId="19" xfId="88" applyNumberFormat="1" applyFont="1" applyFill="1" applyBorder="1" applyAlignment="1" applyProtection="1">
      <alignment horizontal="center" vertical="center" shrinkToFit="1"/>
    </xf>
    <xf numFmtId="4" fontId="53" fillId="0" borderId="34" xfId="88" applyNumberFormat="1" applyFont="1" applyFill="1" applyBorder="1" applyAlignment="1" applyProtection="1">
      <alignment horizontal="center" vertical="center" shrinkToFit="1"/>
    </xf>
    <xf numFmtId="4" fontId="25" fillId="0" borderId="37" xfId="53" applyNumberFormat="1" applyFont="1" applyFill="1" applyBorder="1" applyAlignment="1" applyProtection="1">
      <alignment horizontal="right" shrinkToFit="1"/>
    </xf>
    <xf numFmtId="4" fontId="25" fillId="0" borderId="18" xfId="53" applyNumberFormat="1" applyFont="1" applyFill="1" applyBorder="1" applyAlignment="1" applyProtection="1">
      <alignment horizontal="right" shrinkToFit="1"/>
    </xf>
    <xf numFmtId="4" fontId="25" fillId="0" borderId="18" xfId="53" applyNumberFormat="1" applyFont="1" applyFill="1" applyBorder="1" applyAlignment="1" applyProtection="1">
      <alignment horizontal="right" wrapText="1" shrinkToFit="1"/>
    </xf>
    <xf numFmtId="4" fontId="25" fillId="0" borderId="18" xfId="53" applyNumberFormat="1" applyFont="1" applyFill="1" applyBorder="1" applyAlignment="1" applyProtection="1">
      <alignment horizontal="right" vertical="center" wrapText="1" shrinkToFit="1"/>
    </xf>
    <xf numFmtId="4" fontId="25" fillId="0" borderId="29" xfId="53" applyNumberFormat="1" applyFont="1" applyFill="1" applyBorder="1" applyAlignment="1" applyProtection="1">
      <alignment horizontal="right" vertical="center" shrinkToFit="1"/>
    </xf>
    <xf numFmtId="0" fontId="34" fillId="0" borderId="29" xfId="88" applyNumberFormat="1" applyFont="1" applyFill="1" applyBorder="1" applyAlignment="1" applyProtection="1">
      <alignment horizontal="right" vertical="center"/>
    </xf>
  </cellXfs>
  <cellStyles count="167">
    <cellStyle name="_Procjena opremanja Busevec - Lekenik" xfId="1"/>
    <cellStyle name="20% - Accent1 2" xfId="2"/>
    <cellStyle name="20% - Accent2 2" xfId="3"/>
    <cellStyle name="20% - Accent3 2" xfId="4"/>
    <cellStyle name="20% - Accent4 2" xfId="5"/>
    <cellStyle name="20% - Accent5 2" xfId="6"/>
    <cellStyle name="20% - Accent6 2" xfId="7"/>
    <cellStyle name="20% - Isticanje1" xfId="8" builtinId="30" customBuiltin="1"/>
    <cellStyle name="20% - Isticanje2" xfId="9" builtinId="34" customBuiltin="1"/>
    <cellStyle name="20% - Isticanje3" xfId="10" builtinId="38" customBuiltin="1"/>
    <cellStyle name="20% - Isticanje4" xfId="11" builtinId="42" customBuiltin="1"/>
    <cellStyle name="20% - Isticanje5" xfId="12" builtinId="46" customBuiltin="1"/>
    <cellStyle name="20% - Isticanje6" xfId="13" builtinId="50" customBuiltin="1"/>
    <cellStyle name="40% - Accent1 2" xfId="15"/>
    <cellStyle name="40% - Accent2 2" xfId="16"/>
    <cellStyle name="40% - Accent3 2" xfId="17"/>
    <cellStyle name="40% - Accent4 2" xfId="18"/>
    <cellStyle name="40% - Accent5 2" xfId="19"/>
    <cellStyle name="40% - Accent5 3" xfId="20"/>
    <cellStyle name="40% - Accent6 2" xfId="21"/>
    <cellStyle name="40% - Isticanje1" xfId="14" builtinId="31" customBuiltin="1"/>
    <cellStyle name="40% - Isticanje2" xfId="22" builtinId="35" customBuiltin="1"/>
    <cellStyle name="40% - Isticanje3" xfId="23" builtinId="39" customBuiltin="1"/>
    <cellStyle name="40% - Isticanje4" xfId="24" builtinId="43" customBuiltin="1"/>
    <cellStyle name="40% - Isticanje5" xfId="25" builtinId="47" customBuiltin="1"/>
    <cellStyle name="40% - Isticanje5 3" xfId="26"/>
    <cellStyle name="40% - Isticanje5 5" xfId="27"/>
    <cellStyle name="40% - Isticanje6" xfId="28" builtinId="51" customBuiltin="1"/>
    <cellStyle name="40% - Naglasak1" xfId="29"/>
    <cellStyle name="60% - Accent1 2" xfId="30"/>
    <cellStyle name="60% - Accent2 2" xfId="31"/>
    <cellStyle name="60% - Accent3 2" xfId="32"/>
    <cellStyle name="60% - Accent4 2" xfId="33"/>
    <cellStyle name="60% - Accent5 2" xfId="34"/>
    <cellStyle name="60% - Accent6 2" xfId="35"/>
    <cellStyle name="60% - Isticanje1" xfId="36" builtinId="32" customBuiltin="1"/>
    <cellStyle name="60% - Isticanje2" xfId="37" builtinId="36" customBuiltin="1"/>
    <cellStyle name="60% - Isticanje3" xfId="38" builtinId="40" customBuiltin="1"/>
    <cellStyle name="60% - Isticanje4" xfId="39" builtinId="44" customBuiltin="1"/>
    <cellStyle name="60% - Isticanje5" xfId="40" builtinId="48" customBuiltin="1"/>
    <cellStyle name="60% - Isticanje6" xfId="41" builtinId="52" customBuiltin="1"/>
    <cellStyle name="Accent1 2" xfId="42"/>
    <cellStyle name="Accent2 2" xfId="43"/>
    <cellStyle name="Accent3 2" xfId="44"/>
    <cellStyle name="Accent4 2" xfId="45"/>
    <cellStyle name="Accent5 2" xfId="46"/>
    <cellStyle name="Accent6 2" xfId="47"/>
    <cellStyle name="Bad 2" xfId="48"/>
    <cellStyle name="Bilješka" xfId="109"/>
    <cellStyle name="Calculation 2" xfId="49"/>
    <cellStyle name="Check Cell 2" xfId="50"/>
    <cellStyle name="Comma 2" xfId="52"/>
    <cellStyle name="Comma 3" xfId="53"/>
    <cellStyle name="Comma 3 2" xfId="54"/>
    <cellStyle name="Comma 3 2 2" xfId="55"/>
    <cellStyle name="Comma 3 2 2 2" xfId="56"/>
    <cellStyle name="Comma 3 3" xfId="57"/>
    <cellStyle name="Comma 4" xfId="58"/>
    <cellStyle name="Comma 4 2" xfId="59"/>
    <cellStyle name="Comma 5" xfId="60"/>
    <cellStyle name="Comma_osnovni troskovnik 02" xfId="61"/>
    <cellStyle name="Currency 2" xfId="62"/>
    <cellStyle name="Dobro" xfId="65"/>
    <cellStyle name="Euro" xfId="63"/>
    <cellStyle name="Explanatory Text 2" xfId="64"/>
    <cellStyle name="Good 2" xfId="66"/>
    <cellStyle name="Heading 1 2" xfId="67"/>
    <cellStyle name="Heading 2 2" xfId="68"/>
    <cellStyle name="Heading 3 2" xfId="69"/>
    <cellStyle name="Heading 4 2" xfId="70"/>
    <cellStyle name="Input 2" xfId="71"/>
    <cellStyle name="Isticanje1" xfId="72" builtinId="29" customBuiltin="1"/>
    <cellStyle name="Isticanje2" xfId="73" builtinId="33" customBuiltin="1"/>
    <cellStyle name="Isticanje3" xfId="74" builtinId="37" customBuiltin="1"/>
    <cellStyle name="Isticanje4" xfId="75" builtinId="41" customBuiltin="1"/>
    <cellStyle name="Isticanje5" xfId="76" builtinId="45" customBuiltin="1"/>
    <cellStyle name="Isticanje6" xfId="77" builtinId="49" customBuiltin="1"/>
    <cellStyle name="Izlaz" xfId="127"/>
    <cellStyle name="Izračun" xfId="78" builtinId="22" customBuiltin="1"/>
    <cellStyle name="Linked Cell 2" xfId="79"/>
    <cellStyle name="Loše" xfId="80" builtinId="27" customBuiltin="1"/>
    <cellStyle name="Naslov" xfId="141"/>
    <cellStyle name="Naslov 1" xfId="81" builtinId="16" customBuiltin="1"/>
    <cellStyle name="Naslov 2" xfId="82" builtinId="17" customBuiltin="1"/>
    <cellStyle name="Naslov 3" xfId="83" builtinId="18" customBuiltin="1"/>
    <cellStyle name="Naslov 4" xfId="84" builtinId="19" customBuiltin="1"/>
    <cellStyle name="Neutral 2" xfId="85"/>
    <cellStyle name="Neutralno" xfId="86" builtinId="28" customBuiltin="1"/>
    <cellStyle name="Normal 2" xfId="87"/>
    <cellStyle name="Normal 2 2" xfId="88"/>
    <cellStyle name="Normal 3" xfId="89"/>
    <cellStyle name="Normal 3 2" xfId="90"/>
    <cellStyle name="Normal 4" xfId="91"/>
    <cellStyle name="Normal 4 2" xfId="92"/>
    <cellStyle name="Normal 5" xfId="93"/>
    <cellStyle name="Normal 6" xfId="94"/>
    <cellStyle name="Normal 9" xfId="95"/>
    <cellStyle name="Normal 9 2" xfId="96"/>
    <cellStyle name="Normal_2 4 1  Prometna signalizacija i oprema konacno" xfId="97"/>
    <cellStyle name="Normal_2008-12-18 Lekenik - Sisak KNJIGA 4" xfId="98"/>
    <cellStyle name="Normal_5_1_1_4_troskovnik CP OSIJEK tender(01 06 07)" xfId="99"/>
    <cellStyle name="Normal_CIJENE" xfId="100"/>
    <cellStyle name="Normal_PONUDE" xfId="101"/>
    <cellStyle name="Normal_RK ZIDOVI ZA ZAŠTITU OD BUKE; ŽUTA LOKVA-LIČKO LEŠĆE" xfId="102"/>
    <cellStyle name="Normal_RK ZIDOVI ZA ZAŠTITU OD BUKE; ŽUTA LOKVA-LIČKO LEŠĆE 2" xfId="103"/>
    <cellStyle name="Normal_TR-CP-OSIJEK-građevinsko obrtnički radovi" xfId="104"/>
    <cellStyle name="Normal_Troskovnik vanjski razvod" xfId="105"/>
    <cellStyle name="Normal_TROSKOVNIK-revizija2 3" xfId="106"/>
    <cellStyle name="Normal_TROŠK. -  AC Breg. Dion.-Bosiljevo-Josipdol  IIIA1" xfId="107"/>
    <cellStyle name="Normalno" xfId="0" builtinId="0"/>
    <cellStyle name="Normalno 2" xfId="108"/>
    <cellStyle name="Note 2" xfId="110"/>
    <cellStyle name="Note 3" xfId="111"/>
    <cellStyle name="Note 4" xfId="112"/>
    <cellStyle name="Obično 183" xfId="113"/>
    <cellStyle name="Obično 183 2" xfId="114"/>
    <cellStyle name="Obično 2" xfId="115"/>
    <cellStyle name="Obično 3" xfId="116"/>
    <cellStyle name="Obično 3 2" xfId="117"/>
    <cellStyle name="Obično 3 3" xfId="118"/>
    <cellStyle name="Obično 4" xfId="119"/>
    <cellStyle name="Obično 5" xfId="120"/>
    <cellStyle name="Obično 5 4" xfId="121"/>
    <cellStyle name="Obično 6" xfId="122"/>
    <cellStyle name="Obično 6 2" xfId="123"/>
    <cellStyle name="Obično 7" xfId="124"/>
    <cellStyle name="Obično 8" xfId="125"/>
    <cellStyle name="Obično 9" xfId="126"/>
    <cellStyle name="Output 2" xfId="128"/>
    <cellStyle name="Percent 2" xfId="129"/>
    <cellStyle name="Percent 3" xfId="130"/>
    <cellStyle name="Postotak 2" xfId="131"/>
    <cellStyle name="Postotak 3" xfId="132"/>
    <cellStyle name="Postotak 4" xfId="133"/>
    <cellStyle name="Povezana ćelija" xfId="134" builtinId="24" customBuiltin="1"/>
    <cellStyle name="Provjera ćelije" xfId="135" builtinId="23" customBuiltin="1"/>
    <cellStyle name="Stil 1" xfId="136"/>
    <cellStyle name="Style 1" xfId="137"/>
    <cellStyle name="Style 1 2" xfId="138"/>
    <cellStyle name="Style 1_troskovnik-granicni prijelazi - tipski" xfId="139"/>
    <cellStyle name="Tekst objašnjenja" xfId="140" builtinId="53" customBuiltin="1"/>
    <cellStyle name="Tekst upozorenja" xfId="150"/>
    <cellStyle name="Title 2" xfId="142"/>
    <cellStyle name="Total 2" xfId="143"/>
    <cellStyle name="Ukupni zbroj" xfId="144" builtinId="25" customBuiltin="1"/>
    <cellStyle name="Ukupno" xfId="145"/>
    <cellStyle name="Ukupno 2" xfId="146"/>
    <cellStyle name="Unos" xfId="147" builtinId="20" customBuiltin="1"/>
    <cellStyle name="Valuta 2" xfId="148"/>
    <cellStyle name="Valuta 3" xfId="149"/>
    <cellStyle name="Warning Text 2" xfId="151"/>
    <cellStyle name="Warning Text 8 4" xfId="152"/>
    <cellStyle name="Zarez" xfId="51" builtinId="3"/>
    <cellStyle name="Zarez 2" xfId="153"/>
    <cellStyle name="Zarez 2 2" xfId="154"/>
    <cellStyle name="Zarez 2 3" xfId="155"/>
    <cellStyle name="Zarez 2 4" xfId="156"/>
    <cellStyle name="Zarez 2_Knjiga 5 TROŠKOVNIK Instalaterski radovi dio 1" xfId="157"/>
    <cellStyle name="Zarez 3" xfId="158"/>
    <cellStyle name="Zarez 3 2" xfId="159"/>
    <cellStyle name="Zarez 3 2 2" xfId="160"/>
    <cellStyle name="Zarez 3 3" xfId="161"/>
    <cellStyle name="Zarez 3_Knjiga 5 TROŠKOVNIK Instalaterski radovi dio 1" xfId="162"/>
    <cellStyle name="Zarez 4" xfId="163"/>
    <cellStyle name="Zarez 5" xfId="164"/>
    <cellStyle name="Zarez 5 2" xfId="165"/>
    <cellStyle name="Zarez 6" xfId="166"/>
  </cellStyles>
  <dxfs count="11">
    <dxf>
      <fill>
        <patternFill>
          <bgColor theme="0"/>
        </patternFill>
      </fill>
    </dxf>
    <dxf>
      <fill>
        <patternFill>
          <bgColor indexed="52"/>
        </patternFill>
      </fill>
    </dxf>
    <dxf>
      <fill>
        <patternFill>
          <bgColor theme="0"/>
        </patternFill>
      </fill>
    </dxf>
    <dxf>
      <fill>
        <patternFill>
          <bgColor indexed="52"/>
        </patternFill>
      </fill>
    </dxf>
    <dxf>
      <fill>
        <patternFill>
          <bgColor theme="0"/>
        </patternFill>
      </fill>
    </dxf>
    <dxf>
      <fill>
        <patternFill>
          <bgColor indexed="52"/>
        </patternFill>
      </fill>
    </dxf>
    <dxf>
      <fill>
        <patternFill>
          <bgColor theme="0"/>
        </patternFill>
      </fill>
    </dxf>
    <dxf>
      <fill>
        <patternFill>
          <bgColor indexed="52"/>
        </patternFill>
      </fill>
    </dxf>
    <dxf>
      <fill>
        <patternFill>
          <bgColor indexed="52"/>
        </patternFill>
      </fill>
    </dxf>
    <dxf>
      <fill>
        <patternFill>
          <bgColor indexed="52"/>
        </patternFill>
      </fill>
    </dxf>
    <dxf>
      <fill>
        <patternFill>
          <bgColor indexed="5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av\projektiranje$\Users\dsusterc\Documents\D%20R%20A%20&#381;%20E%20N\4%20IKEA\7%20Projekti\38%20TENDER%20II%20-%20gradevinski%20radovi\KNJIGA%20VI%20-%20TROSKOVNICI\C%2001_C%2005_Cvor%20Otok%20Svibovski_krakovi%201,3,4,5,6-tende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Ugovrni%20tro&#353;kovnik%20%20IZGRADNJA%20J%20-%20VG%20od%200+000%20DO%206+30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av\projektiranje$\Ugovorni%20troskovnici\Izmjestanja\2007-EE%20i%20TK%20Dalekovod.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lav\projektiranje$\Documents%20and%20Settings\iblagus.INSTITUT\Local%20Settings\Temporary%20Internet%20Files\OLKDC\Nova%20spranca%20Primavera\primavera%20d\2.%20UT%20KNJIGA%204A%20Telekomunikacij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lav\projektiranje$\Ugovorni%20troskovnici\CP\Jedinstvo,%20CP%20Busevec,%20200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lav\projektiranje$\Ugovorni%20troskovnici\A11%20Zagreb%20-%20Sisak\Ugovorni%20troskovnik%20gradjevinski%20V%20Gorica%20-%20Buseve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KTORI"/>
      <sheetName val="ČVOR IVANJA REKA"/>
    </sheetNames>
    <sheetDataSet>
      <sheetData sheetId="0" refreshError="1">
        <row r="4">
          <cell r="B4">
            <v>0.9</v>
          </cell>
        </row>
        <row r="5">
          <cell r="B5">
            <v>0.89</v>
          </cell>
        </row>
      </sheetData>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KTORI"/>
      <sheetName val="1-GL.TRASA I OBJEKTI"/>
      <sheetName val="VODOVOD,KANALIZACIJA,.... "/>
      <sheetName val="REKAPITULACIJA"/>
    </sheetNames>
    <sheetDataSet>
      <sheetData sheetId="0" refreshError="1">
        <row r="4">
          <cell r="B4">
            <v>0.95299999999999996</v>
          </cell>
        </row>
      </sheetData>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KTORI"/>
      <sheetName val="TK poddionica 1"/>
      <sheetName val="1. EE -  VODOVI "/>
      <sheetName val="SVE REKAP"/>
      <sheetName val="TK poddionica 2"/>
      <sheetName val="SNR Mraclin 2"/>
      <sheetName val="ZTS 96 "/>
      <sheetName val="ZTS 252"/>
      <sheetName val="EE REKAP"/>
    </sheetNames>
    <sheetDataSet>
      <sheetData sheetId="0" refreshError="1">
        <row r="2">
          <cell r="B2">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Š KABEL.KAN"/>
      <sheetName val="Š-SVJETLOV.KABEL"/>
      <sheetName val="Š-TPS"/>
      <sheetName val="Š-PRELAGANJE TK"/>
      <sheetName val="Š-SUSTAV NAPLATE"/>
      <sheetName val="Š-RADIO SUSTAV"/>
      <sheetName val="Š-OZVUČENJE TUNELA"/>
      <sheetName val="Z-KABEL.KAN"/>
      <sheetName val="Z-SVJETLOV.KABEL"/>
      <sheetName val="Z TPS"/>
      <sheetName val="Z PRELAGANJE TK"/>
      <sheetName val="Z-SUSTAV NAPLATE"/>
      <sheetName val="REKAPITULACIJ 4ATELEKOMUNIKACIJ"/>
      <sheetName val="FAKTORI"/>
      <sheetName val="ŠESTANOV-ZAGVOZD (REK.TELEK)"/>
      <sheetName val="ZAGVOZD-RAČA (REK.TELEK)"/>
      <sheetName val="Sheet1"/>
      <sheetName val="Sheet2"/>
      <sheetName val="Sheet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3">
          <cell r="B3">
            <v>0.97650000000000003</v>
          </cell>
        </row>
      </sheetData>
      <sheetData sheetId="14" refreshError="1"/>
      <sheetData sheetId="15" refreshError="1"/>
      <sheetData sheetId="16" refreshError="1"/>
      <sheetData sheetId="17" refreshError="1"/>
      <sheetData sheetId="1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DRŽAJ"/>
      <sheetName val="OPĆE NAPOMENE"/>
      <sheetName val="POSEBNI TEHNIČKI UVJETI"/>
      <sheetName val="Građ-obrtnički"/>
      <sheetName val="Vod i kanal"/>
      <sheetName val="Strojarski"/>
      <sheetName val="Elektro"/>
      <sheetName val="Promet"/>
      <sheetName val="Rekapitulacija"/>
    </sheetNames>
    <sheetDataSet>
      <sheetData sheetId="0"/>
      <sheetData sheetId="1"/>
      <sheetData sheetId="2"/>
      <sheetData sheetId="3"/>
      <sheetData sheetId="4"/>
      <sheetData sheetId="5"/>
      <sheetData sheetId="6"/>
      <sheetData sheetId="7"/>
      <sheetData sheetId="8" refreshError="1">
        <row r="52">
          <cell r="C52">
            <v>1</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ĆI UVJETI"/>
      <sheetName val="IZGRADNJA"/>
      <sheetName val="REKAPITULACIJA"/>
      <sheetName val="FAKTORI"/>
    </sheetNames>
    <sheetDataSet>
      <sheetData sheetId="0" refreshError="1"/>
      <sheetData sheetId="1"/>
      <sheetData sheetId="2" refreshError="1"/>
      <sheetData sheetId="3" refreshError="1">
        <row r="3">
          <cell r="B3">
            <v>0.95</v>
          </cell>
        </row>
      </sheetData>
    </sheetDataSet>
  </externalBook>
</externalLink>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tabSelected="1" view="pageBreakPreview" zoomScale="85" zoomScaleNormal="130" zoomScaleSheetLayoutView="85" workbookViewId="0">
      <selection activeCell="D13" sqref="D13"/>
    </sheetView>
  </sheetViews>
  <sheetFormatPr defaultRowHeight="12.75"/>
  <cols>
    <col min="1" max="1" width="94.85546875" style="230" customWidth="1"/>
    <col min="2" max="16384" width="9.140625" style="229"/>
  </cols>
  <sheetData>
    <row r="1" spans="1:3" s="237" customFormat="1" ht="24.95" customHeight="1">
      <c r="A1" s="11" t="s">
        <v>47</v>
      </c>
    </row>
    <row r="2" spans="1:3" s="237" customFormat="1">
      <c r="A2" s="9"/>
    </row>
    <row r="3" spans="1:3" s="237" customFormat="1" ht="38.25">
      <c r="A3" s="238" t="s">
        <v>36</v>
      </c>
    </row>
    <row r="4" spans="1:3" s="237" customFormat="1">
      <c r="A4" s="238"/>
    </row>
    <row r="5" spans="1:3" s="237" customFormat="1" ht="102">
      <c r="A5" s="238" t="s">
        <v>37</v>
      </c>
    </row>
    <row r="6" spans="1:3" s="237" customFormat="1">
      <c r="A6" s="238"/>
    </row>
    <row r="7" spans="1:3" s="237" customFormat="1" ht="76.5">
      <c r="A7" s="238" t="s">
        <v>38</v>
      </c>
    </row>
    <row r="8" spans="1:3" s="237" customFormat="1">
      <c r="A8" s="238"/>
    </row>
    <row r="9" spans="1:3" s="237" customFormat="1" ht="63.75">
      <c r="A9" s="238" t="s">
        <v>39</v>
      </c>
    </row>
    <row r="10" spans="1:3" s="237" customFormat="1">
      <c r="A10" s="238"/>
    </row>
    <row r="11" spans="1:3" s="237" customFormat="1" ht="63.75">
      <c r="A11" s="238" t="s">
        <v>40</v>
      </c>
    </row>
    <row r="12" spans="1:3" s="237" customFormat="1">
      <c r="A12" s="238"/>
    </row>
    <row r="13" spans="1:3" s="237" customFormat="1" ht="114.75">
      <c r="A13" s="238" t="s">
        <v>41</v>
      </c>
    </row>
    <row r="14" spans="1:3" s="237" customFormat="1">
      <c r="A14" s="238"/>
    </row>
    <row r="15" spans="1:3" s="237" customFormat="1" ht="89.25">
      <c r="A15" s="238" t="s">
        <v>2471</v>
      </c>
      <c r="C15" s="1090"/>
    </row>
    <row r="16" spans="1:3" s="237" customFormat="1">
      <c r="A16" s="238"/>
    </row>
    <row r="17" spans="1:5" s="237" customFormat="1" ht="38.25">
      <c r="A17" s="10" t="s">
        <v>1541</v>
      </c>
      <c r="E17" s="1090"/>
    </row>
    <row r="18" spans="1:5" s="237" customFormat="1">
      <c r="A18" s="238"/>
    </row>
    <row r="19" spans="1:5" s="237" customFormat="1" ht="38.25">
      <c r="A19" s="238" t="s">
        <v>639</v>
      </c>
    </row>
    <row r="20" spans="1:5" s="237" customFormat="1">
      <c r="A20" s="238"/>
    </row>
    <row r="21" spans="1:5" s="237" customFormat="1" ht="38.25">
      <c r="A21" s="238" t="s">
        <v>640</v>
      </c>
    </row>
    <row r="22" spans="1:5" s="237" customFormat="1">
      <c r="A22" s="238"/>
    </row>
    <row r="23" spans="1:5" s="237" customFormat="1" ht="51">
      <c r="A23" s="238" t="s">
        <v>371</v>
      </c>
    </row>
    <row r="24" spans="1:5" s="237" customFormat="1">
      <c r="A24" s="238"/>
    </row>
    <row r="25" spans="1:5" s="237" customFormat="1" ht="76.5">
      <c r="A25" s="238" t="s">
        <v>372</v>
      </c>
    </row>
    <row r="26" spans="1:5" s="237" customFormat="1">
      <c r="A26" s="238"/>
    </row>
    <row r="27" spans="1:5" s="237" customFormat="1" ht="51">
      <c r="A27" s="238" t="s">
        <v>46</v>
      </c>
    </row>
    <row r="28" spans="1:5" s="237" customFormat="1">
      <c r="A28" s="238"/>
    </row>
    <row r="29" spans="1:5" s="237" customFormat="1" ht="38.25">
      <c r="A29" s="238" t="s">
        <v>1542</v>
      </c>
    </row>
    <row r="30" spans="1:5" s="237" customFormat="1">
      <c r="A30" s="238"/>
    </row>
    <row r="31" spans="1:5" s="237" customFormat="1" ht="51">
      <c r="A31" s="238" t="s">
        <v>1543</v>
      </c>
    </row>
    <row r="32" spans="1:5">
      <c r="A32" s="231"/>
    </row>
    <row r="33" spans="1:1">
      <c r="A33" s="231"/>
    </row>
    <row r="34" spans="1:1">
      <c r="A34" s="231"/>
    </row>
    <row r="35" spans="1:1">
      <c r="A35" s="231"/>
    </row>
    <row r="36" spans="1:1">
      <c r="A36" s="231"/>
    </row>
    <row r="37" spans="1:1">
      <c r="A37" s="232"/>
    </row>
    <row r="38" spans="1:1">
      <c r="A38" s="233"/>
    </row>
    <row r="39" spans="1:1">
      <c r="A39" s="234"/>
    </row>
    <row r="40" spans="1:1">
      <c r="A40" s="235"/>
    </row>
    <row r="41" spans="1:1">
      <c r="A41" s="231"/>
    </row>
    <row r="42" spans="1:1">
      <c r="A42" s="231"/>
    </row>
    <row r="43" spans="1:1">
      <c r="A43" s="231"/>
    </row>
    <row r="44" spans="1:1">
      <c r="A44" s="236"/>
    </row>
  </sheetData>
  <sheetProtection password="CD5A" sheet="1" objects="1" scenarios="1"/>
  <pageMargins left="0.70866141732283472" right="0.70866141732283472" top="0.74803149606299213" bottom="0.74803149606299213" header="0.31496062992125984" footer="0.31496062992125984"/>
  <pageSetup paperSize="9" orientation="portrait" r:id="rId1"/>
  <headerFooter>
    <oddHeader>&amp;CDokumentacija za nadmetanje&amp;RStalni granični prijelaz za 
međunarodni promet putnika VITALJINA</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5"/>
  <sheetViews>
    <sheetView showZeros="0" view="pageBreakPreview" topLeftCell="A52" zoomScale="70" zoomScaleNormal="100" zoomScaleSheetLayoutView="70" workbookViewId="0">
      <selection activeCell="I80" sqref="I80"/>
    </sheetView>
  </sheetViews>
  <sheetFormatPr defaultRowHeight="12.75" outlineLevelRow="1"/>
  <cols>
    <col min="1" max="1" width="6.7109375" style="874" customWidth="1"/>
    <col min="2" max="2" width="46.140625" style="867" customWidth="1"/>
    <col min="3" max="3" width="8.85546875" style="865" customWidth="1"/>
    <col min="4" max="4" width="10.5703125" style="866" customWidth="1"/>
    <col min="5" max="5" width="13.28515625" style="1497" customWidth="1"/>
    <col min="6" max="6" width="15.7109375" style="1003" customWidth="1"/>
    <col min="7" max="8" width="9.140625" style="50"/>
    <col min="9" max="16384" width="9.140625" style="51"/>
  </cols>
  <sheetData>
    <row r="1" spans="1:8" s="75" customFormat="1" ht="26.25" thickBot="1">
      <c r="A1" s="185" t="s">
        <v>514</v>
      </c>
      <c r="B1" s="186" t="s">
        <v>515</v>
      </c>
      <c r="C1" s="187" t="s">
        <v>516</v>
      </c>
      <c r="D1" s="187" t="s">
        <v>517</v>
      </c>
      <c r="E1" s="187" t="s">
        <v>485</v>
      </c>
      <c r="F1" s="1457" t="s">
        <v>553</v>
      </c>
      <c r="G1" s="74"/>
      <c r="H1" s="74"/>
    </row>
    <row r="2" spans="1:8" ht="13.5" thickTop="1">
      <c r="A2" s="157"/>
      <c r="B2" s="95"/>
      <c r="C2" s="188"/>
      <c r="D2" s="188"/>
      <c r="E2" s="1478"/>
      <c r="F2" s="1459"/>
    </row>
    <row r="3" spans="1:8" s="56" customFormat="1" ht="23.25" customHeight="1">
      <c r="A3" s="76" t="s">
        <v>899</v>
      </c>
      <c r="B3" s="169" t="s">
        <v>1099</v>
      </c>
      <c r="C3" s="78"/>
      <c r="D3" s="78"/>
      <c r="E3" s="1479"/>
      <c r="F3" s="1155"/>
      <c r="G3" s="55"/>
      <c r="H3" s="55"/>
    </row>
    <row r="4" spans="1:8" ht="12" customHeight="1">
      <c r="A4" s="47"/>
      <c r="B4" s="48"/>
      <c r="C4" s="190"/>
      <c r="D4" s="190"/>
      <c r="E4" s="1480"/>
      <c r="F4" s="1461"/>
    </row>
    <row r="5" spans="1:8" s="46" customFormat="1" ht="20.100000000000001" customHeight="1">
      <c r="A5" s="79" t="s">
        <v>910</v>
      </c>
      <c r="B5" s="80" t="s">
        <v>1840</v>
      </c>
      <c r="C5" s="81"/>
      <c r="D5" s="82"/>
      <c r="E5" s="1481"/>
      <c r="F5" s="1159"/>
      <c r="G5" s="45"/>
      <c r="H5" s="45"/>
    </row>
    <row r="6" spans="1:8" s="87" customFormat="1">
      <c r="A6" s="83"/>
      <c r="B6" s="84"/>
      <c r="C6" s="192"/>
      <c r="D6" s="1000"/>
      <c r="E6" s="1482"/>
      <c r="F6" s="1463"/>
      <c r="G6" s="25"/>
      <c r="H6" s="25"/>
    </row>
    <row r="7" spans="1:8" s="46" customFormat="1" ht="20.100000000000001" customHeight="1">
      <c r="A7" s="104" t="s">
        <v>1907</v>
      </c>
      <c r="B7" s="105" t="s">
        <v>1656</v>
      </c>
      <c r="C7" s="106"/>
      <c r="D7" s="107"/>
      <c r="E7" s="1483"/>
      <c r="F7" s="1211"/>
      <c r="G7" s="45"/>
      <c r="H7" s="45"/>
    </row>
    <row r="8" spans="1:8" s="42" customFormat="1" collapsed="1">
      <c r="A8" s="108"/>
      <c r="B8" s="109"/>
      <c r="C8" s="110"/>
      <c r="D8" s="111"/>
      <c r="E8" s="1484"/>
      <c r="F8" s="1213"/>
      <c r="G8" s="41"/>
      <c r="H8" s="41"/>
    </row>
    <row r="9" spans="1:8" s="87" customFormat="1" ht="25.5" customHeight="1" outlineLevel="1">
      <c r="A9" s="262" t="s">
        <v>490</v>
      </c>
      <c r="B9" s="5" t="s">
        <v>2307</v>
      </c>
      <c r="C9" s="263"/>
      <c r="D9" s="264"/>
      <c r="E9" s="1282"/>
      <c r="F9" s="1184"/>
      <c r="G9" s="25"/>
      <c r="H9" s="25"/>
    </row>
    <row r="10" spans="1:8" s="87" customFormat="1" ht="25.5" customHeight="1" outlineLevel="1">
      <c r="A10" s="262" t="s">
        <v>487</v>
      </c>
      <c r="B10" s="775" t="s">
        <v>1114</v>
      </c>
      <c r="C10" s="263" t="s">
        <v>159</v>
      </c>
      <c r="D10" s="264">
        <v>1</v>
      </c>
      <c r="E10" s="930"/>
      <c r="F10" s="1184" t="str">
        <f t="shared" ref="F10:F15" si="0">IF(N(E10),ROUND(E10*D10,2),"")</f>
        <v/>
      </c>
      <c r="G10" s="25"/>
      <c r="H10" s="25"/>
    </row>
    <row r="11" spans="1:8" s="87" customFormat="1" ht="25.5" customHeight="1" outlineLevel="1">
      <c r="A11" s="262" t="s">
        <v>488</v>
      </c>
      <c r="B11" s="775" t="s">
        <v>1115</v>
      </c>
      <c r="C11" s="263" t="s">
        <v>491</v>
      </c>
      <c r="D11" s="264">
        <v>16</v>
      </c>
      <c r="E11" s="930"/>
      <c r="F11" s="1184" t="str">
        <f t="shared" si="0"/>
        <v/>
      </c>
      <c r="G11" s="25"/>
      <c r="H11" s="25"/>
    </row>
    <row r="12" spans="1:8" s="87" customFormat="1" ht="12.75" customHeight="1" outlineLevel="1">
      <c r="A12" s="262" t="s">
        <v>968</v>
      </c>
      <c r="B12" s="775" t="s">
        <v>1116</v>
      </c>
      <c r="C12" s="263" t="s">
        <v>491</v>
      </c>
      <c r="D12" s="264">
        <v>8</v>
      </c>
      <c r="E12" s="930"/>
      <c r="F12" s="1184" t="str">
        <f t="shared" si="0"/>
        <v/>
      </c>
      <c r="G12" s="25"/>
      <c r="H12" s="25"/>
    </row>
    <row r="13" spans="1:8" s="87" customFormat="1" ht="25.5" customHeight="1" outlineLevel="1">
      <c r="A13" s="262" t="s">
        <v>969</v>
      </c>
      <c r="B13" s="775" t="s">
        <v>1117</v>
      </c>
      <c r="C13" s="263" t="s">
        <v>491</v>
      </c>
      <c r="D13" s="264">
        <v>12</v>
      </c>
      <c r="E13" s="930"/>
      <c r="F13" s="1184" t="str">
        <f t="shared" si="0"/>
        <v/>
      </c>
      <c r="G13" s="25"/>
      <c r="H13" s="25"/>
    </row>
    <row r="14" spans="1:8" s="87" customFormat="1" ht="25.5" customHeight="1" outlineLevel="1">
      <c r="A14" s="262" t="s">
        <v>970</v>
      </c>
      <c r="B14" s="775" t="s">
        <v>1118</v>
      </c>
      <c r="C14" s="263" t="s">
        <v>491</v>
      </c>
      <c r="D14" s="264">
        <v>10</v>
      </c>
      <c r="E14" s="930"/>
      <c r="F14" s="1184" t="str">
        <f t="shared" si="0"/>
        <v/>
      </c>
      <c r="G14" s="25"/>
      <c r="H14" s="25"/>
    </row>
    <row r="15" spans="1:8" s="87" customFormat="1" ht="38.25" customHeight="1" outlineLevel="1">
      <c r="A15" s="262" t="s">
        <v>1269</v>
      </c>
      <c r="B15" s="776" t="s">
        <v>1119</v>
      </c>
      <c r="C15" s="777" t="s">
        <v>257</v>
      </c>
      <c r="D15" s="778">
        <v>1</v>
      </c>
      <c r="E15" s="931"/>
      <c r="F15" s="1485" t="str">
        <f t="shared" si="0"/>
        <v/>
      </c>
      <c r="G15" s="25"/>
      <c r="H15" s="25"/>
    </row>
    <row r="16" spans="1:8" s="42" customFormat="1" ht="13.5" thickBot="1">
      <c r="A16" s="37"/>
      <c r="B16" s="38"/>
      <c r="C16" s="39"/>
      <c r="D16" s="40"/>
      <c r="E16" s="40"/>
      <c r="F16" s="1209"/>
      <c r="G16" s="41"/>
      <c r="H16" s="41"/>
    </row>
    <row r="17" spans="1:8" s="46" customFormat="1" ht="20.100000000000001" customHeight="1" thickBot="1">
      <c r="A17" s="43"/>
      <c r="B17" s="193" t="s">
        <v>1657</v>
      </c>
      <c r="C17" s="112"/>
      <c r="D17" s="112"/>
      <c r="E17" s="112"/>
      <c r="F17" s="1428">
        <f>SUM(F10:F16)</f>
        <v>0</v>
      </c>
      <c r="G17" s="45"/>
      <c r="H17" s="45"/>
    </row>
    <row r="18" spans="1:8" s="87" customFormat="1">
      <c r="A18" s="100"/>
      <c r="B18" s="101"/>
      <c r="C18" s="102"/>
      <c r="D18" s="103"/>
      <c r="E18" s="896"/>
      <c r="F18" s="1209"/>
      <c r="G18" s="25"/>
      <c r="H18" s="25"/>
    </row>
    <row r="19" spans="1:8" s="46" customFormat="1">
      <c r="A19" s="104" t="s">
        <v>1908</v>
      </c>
      <c r="B19" s="141" t="s">
        <v>1658</v>
      </c>
      <c r="C19" s="106"/>
      <c r="D19" s="107"/>
      <c r="E19" s="1468"/>
      <c r="F19" s="1211"/>
      <c r="G19" s="45"/>
      <c r="H19" s="45"/>
    </row>
    <row r="20" spans="1:8" s="42" customFormat="1" collapsed="1">
      <c r="A20" s="108"/>
      <c r="B20" s="109"/>
      <c r="C20" s="110"/>
      <c r="D20" s="111"/>
      <c r="E20" s="111"/>
      <c r="F20" s="1213"/>
      <c r="G20" s="41"/>
      <c r="H20" s="41"/>
    </row>
    <row r="21" spans="1:8" s="87" customFormat="1" ht="25.5" customHeight="1" outlineLevel="1">
      <c r="A21" s="364" t="s">
        <v>490</v>
      </c>
      <c r="B21" s="5" t="s">
        <v>1120</v>
      </c>
      <c r="C21" s="263"/>
      <c r="D21" s="264"/>
      <c r="E21" s="264"/>
      <c r="F21" s="1184"/>
      <c r="G21" s="25"/>
      <c r="H21" s="25"/>
    </row>
    <row r="22" spans="1:8" s="87" customFormat="1" ht="38.25" customHeight="1" outlineLevel="1">
      <c r="A22" s="262" t="s">
        <v>487</v>
      </c>
      <c r="B22" s="775" t="s">
        <v>1121</v>
      </c>
      <c r="C22" s="263" t="s">
        <v>491</v>
      </c>
      <c r="D22" s="264">
        <v>10</v>
      </c>
      <c r="E22" s="930"/>
      <c r="F22" s="1184" t="str">
        <f t="shared" ref="F22:F24" si="1">IF(N(E22),ROUND(E22*D22,2),"")</f>
        <v/>
      </c>
      <c r="G22" s="25"/>
      <c r="H22" s="25"/>
    </row>
    <row r="23" spans="1:8" s="87" customFormat="1" ht="38.25" customHeight="1" outlineLevel="1">
      <c r="A23" s="262" t="s">
        <v>488</v>
      </c>
      <c r="B23" s="776" t="s">
        <v>1122</v>
      </c>
      <c r="C23" s="777" t="s">
        <v>257</v>
      </c>
      <c r="D23" s="778">
        <v>1</v>
      </c>
      <c r="E23" s="931"/>
      <c r="F23" s="1485" t="str">
        <f t="shared" si="1"/>
        <v/>
      </c>
      <c r="G23" s="25"/>
      <c r="H23" s="25"/>
    </row>
    <row r="24" spans="1:8" s="87" customFormat="1" ht="25.5" customHeight="1" outlineLevel="1">
      <c r="A24" s="262" t="s">
        <v>968</v>
      </c>
      <c r="B24" s="775" t="s">
        <v>1123</v>
      </c>
      <c r="C24" s="263" t="s">
        <v>491</v>
      </c>
      <c r="D24" s="264">
        <v>8</v>
      </c>
      <c r="E24" s="930"/>
      <c r="F24" s="1485" t="str">
        <f t="shared" si="1"/>
        <v/>
      </c>
      <c r="G24" s="25"/>
      <c r="H24" s="25"/>
    </row>
    <row r="25" spans="1:8" s="42" customFormat="1" ht="13.5" thickBot="1">
      <c r="A25" s="37"/>
      <c r="B25" s="38"/>
      <c r="C25" s="39"/>
      <c r="D25" s="40"/>
      <c r="E25" s="40"/>
      <c r="F25" s="1209"/>
      <c r="G25" s="41"/>
      <c r="H25" s="41"/>
    </row>
    <row r="26" spans="1:8" s="46" customFormat="1" ht="20.100000000000001" customHeight="1" thickBot="1">
      <c r="A26" s="43"/>
      <c r="B26" s="193" t="s">
        <v>1659</v>
      </c>
      <c r="C26" s="112"/>
      <c r="D26" s="112"/>
      <c r="E26" s="112"/>
      <c r="F26" s="1428">
        <f>SUM(F22:F25)</f>
        <v>0</v>
      </c>
      <c r="G26" s="45"/>
      <c r="H26" s="45"/>
    </row>
    <row r="27" spans="1:8" s="87" customFormat="1">
      <c r="A27" s="100"/>
      <c r="B27" s="101"/>
      <c r="C27" s="102"/>
      <c r="D27" s="103"/>
      <c r="E27" s="896"/>
      <c r="F27" s="1209"/>
      <c r="G27" s="25"/>
      <c r="H27" s="25"/>
    </row>
    <row r="28" spans="1:8" s="46" customFormat="1" ht="20.100000000000001" customHeight="1">
      <c r="A28" s="104" t="s">
        <v>1909</v>
      </c>
      <c r="B28" s="105" t="s">
        <v>1660</v>
      </c>
      <c r="C28" s="106"/>
      <c r="D28" s="107"/>
      <c r="E28" s="1468"/>
      <c r="F28" s="1211"/>
      <c r="G28" s="45"/>
      <c r="H28" s="45"/>
    </row>
    <row r="29" spans="1:8" s="42" customFormat="1" collapsed="1">
      <c r="A29" s="108"/>
      <c r="B29" s="109"/>
      <c r="C29" s="110"/>
      <c r="D29" s="111"/>
      <c r="E29" s="111"/>
      <c r="F29" s="1213"/>
      <c r="G29" s="41"/>
      <c r="H29" s="41"/>
    </row>
    <row r="30" spans="1:8" s="87" customFormat="1" ht="51" customHeight="1" outlineLevel="1">
      <c r="A30" s="779" t="s">
        <v>490</v>
      </c>
      <c r="B30" s="5" t="s">
        <v>1124</v>
      </c>
      <c r="C30" s="263" t="s">
        <v>491</v>
      </c>
      <c r="D30" s="264">
        <v>8</v>
      </c>
      <c r="E30" s="930"/>
      <c r="F30" s="1485" t="str">
        <f t="shared" ref="F30:F31" si="2">IF(N(E30),ROUND(E30*D30,2),"")</f>
        <v/>
      </c>
      <c r="G30" s="25"/>
      <c r="H30" s="25"/>
    </row>
    <row r="31" spans="1:8" s="87" customFormat="1" ht="12.75" customHeight="1" outlineLevel="1">
      <c r="A31" s="262" t="s">
        <v>492</v>
      </c>
      <c r="B31" s="5" t="s">
        <v>1125</v>
      </c>
      <c r="C31" s="263" t="s">
        <v>257</v>
      </c>
      <c r="D31" s="264">
        <v>1</v>
      </c>
      <c r="E31" s="930"/>
      <c r="F31" s="1485" t="str">
        <f t="shared" si="2"/>
        <v/>
      </c>
      <c r="G31" s="25"/>
      <c r="H31" s="25"/>
    </row>
    <row r="32" spans="1:8" s="42" customFormat="1" ht="13.5" thickBot="1">
      <c r="A32" s="37"/>
      <c r="B32" s="38"/>
      <c r="C32" s="39"/>
      <c r="D32" s="40"/>
      <c r="E32" s="40"/>
      <c r="F32" s="1209"/>
      <c r="G32" s="41"/>
      <c r="H32" s="41"/>
    </row>
    <row r="33" spans="1:8" s="46" customFormat="1" ht="20.100000000000001" customHeight="1" thickBot="1">
      <c r="A33" s="43"/>
      <c r="B33" s="88" t="s">
        <v>1661</v>
      </c>
      <c r="C33" s="112"/>
      <c r="D33" s="112"/>
      <c r="E33" s="112"/>
      <c r="F33" s="1428">
        <f>SUM(F30:F32)</f>
        <v>0</v>
      </c>
      <c r="G33" s="45"/>
      <c r="H33" s="45"/>
    </row>
    <row r="34" spans="1:8" s="87" customFormat="1">
      <c r="A34" s="100"/>
      <c r="B34" s="101"/>
      <c r="C34" s="102"/>
      <c r="D34" s="103"/>
      <c r="E34" s="896"/>
      <c r="F34" s="1209"/>
      <c r="G34" s="25"/>
      <c r="H34" s="25"/>
    </row>
    <row r="35" spans="1:8" s="115" customFormat="1" ht="20.100000000000001" customHeight="1">
      <c r="A35" s="194"/>
      <c r="B35" s="80" t="s">
        <v>570</v>
      </c>
      <c r="C35" s="99"/>
      <c r="D35" s="99"/>
      <c r="E35" s="99"/>
      <c r="F35" s="1208"/>
      <c r="G35" s="114"/>
      <c r="H35" s="114"/>
    </row>
    <row r="36" spans="1:8" s="115" customFormat="1" ht="20.25" customHeight="1">
      <c r="A36" s="116" t="str">
        <f>A7</f>
        <v>9.1.1.</v>
      </c>
      <c r="B36" s="117" t="s">
        <v>1656</v>
      </c>
      <c r="C36" s="118"/>
      <c r="D36" s="119"/>
      <c r="E36" s="119"/>
      <c r="F36" s="1238">
        <f>F17</f>
        <v>0</v>
      </c>
      <c r="G36" s="114"/>
      <c r="H36" s="114"/>
    </row>
    <row r="37" spans="1:8" s="115" customFormat="1" ht="20.25" customHeight="1">
      <c r="A37" s="120" t="str">
        <f>A19</f>
        <v>9.1.2.</v>
      </c>
      <c r="B37" s="121" t="s">
        <v>1658</v>
      </c>
      <c r="C37" s="122"/>
      <c r="D37" s="123"/>
      <c r="E37" s="123"/>
      <c r="F37" s="1240">
        <f>F26</f>
        <v>0</v>
      </c>
      <c r="G37" s="114"/>
      <c r="H37" s="114"/>
    </row>
    <row r="38" spans="1:8" s="115" customFormat="1" ht="20.25" customHeight="1">
      <c r="A38" s="124" t="str">
        <f>A28</f>
        <v>9.1.3.</v>
      </c>
      <c r="B38" s="121" t="s">
        <v>1660</v>
      </c>
      <c r="C38" s="122"/>
      <c r="D38" s="123"/>
      <c r="E38" s="123"/>
      <c r="F38" s="1240">
        <f>F33</f>
        <v>0</v>
      </c>
      <c r="G38" s="114"/>
      <c r="H38" s="114"/>
    </row>
    <row r="39" spans="1:8" s="115" customFormat="1" ht="13.5" thickBot="1">
      <c r="A39" s="126"/>
      <c r="B39" s="127"/>
      <c r="C39" s="128"/>
      <c r="D39" s="129"/>
      <c r="E39" s="129"/>
      <c r="F39" s="1247"/>
      <c r="G39" s="114"/>
      <c r="H39" s="114"/>
    </row>
    <row r="40" spans="1:8" s="134" customFormat="1" ht="27.75" customHeight="1" thickTop="1" thickBot="1">
      <c r="A40" s="154"/>
      <c r="B40" s="130" t="s">
        <v>1841</v>
      </c>
      <c r="C40" s="131"/>
      <c r="D40" s="132"/>
      <c r="E40" s="1486"/>
      <c r="F40" s="1249">
        <f>SUM(F36:F39)</f>
        <v>0</v>
      </c>
      <c r="G40" s="133"/>
      <c r="H40" s="133"/>
    </row>
    <row r="41" spans="1:8">
      <c r="A41" s="135"/>
      <c r="B41" s="136"/>
      <c r="C41" s="137"/>
      <c r="D41" s="137"/>
      <c r="E41" s="137"/>
      <c r="F41" s="1244"/>
    </row>
    <row r="42" spans="1:8" s="46" customFormat="1" ht="20.100000000000001" customHeight="1">
      <c r="A42" s="79" t="s">
        <v>1000</v>
      </c>
      <c r="B42" s="80" t="s">
        <v>597</v>
      </c>
      <c r="C42" s="98"/>
      <c r="D42" s="99"/>
      <c r="E42" s="99"/>
      <c r="F42" s="1208"/>
      <c r="G42" s="45"/>
      <c r="H42" s="45"/>
    </row>
    <row r="43" spans="1:8" s="87" customFormat="1">
      <c r="A43" s="100"/>
      <c r="B43" s="101"/>
      <c r="C43" s="102"/>
      <c r="D43" s="103"/>
      <c r="E43" s="896"/>
      <c r="F43" s="1209"/>
      <c r="G43" s="25"/>
      <c r="H43" s="25"/>
    </row>
    <row r="44" spans="1:8" s="87" customFormat="1" ht="140.25" customHeight="1" outlineLevel="1">
      <c r="A44" s="909"/>
      <c r="B44" s="253" t="s">
        <v>1832</v>
      </c>
      <c r="C44" s="417"/>
      <c r="D44" s="255"/>
      <c r="E44" s="255"/>
      <c r="F44" s="1004"/>
      <c r="G44" s="25"/>
      <c r="H44" s="25"/>
    </row>
    <row r="45" spans="1:8" s="87" customFormat="1" ht="12.75" customHeight="1" outlineLevel="1">
      <c r="A45" s="379"/>
      <c r="B45" s="380"/>
      <c r="C45" s="416"/>
      <c r="D45" s="261"/>
      <c r="E45" s="261"/>
      <c r="F45" s="1006"/>
      <c r="G45" s="25"/>
      <c r="H45" s="25"/>
    </row>
    <row r="46" spans="1:8" s="46" customFormat="1" ht="12.75" customHeight="1" outlineLevel="1">
      <c r="A46" s="252" t="s">
        <v>490</v>
      </c>
      <c r="B46" s="253" t="s">
        <v>598</v>
      </c>
      <c r="C46" s="254"/>
      <c r="D46" s="255"/>
      <c r="E46" s="255"/>
      <c r="F46" s="1004"/>
      <c r="G46" s="45"/>
      <c r="H46" s="45"/>
    </row>
    <row r="47" spans="1:8" s="46" customFormat="1" ht="63.75" customHeight="1" outlineLevel="1">
      <c r="A47" s="256"/>
      <c r="B47" s="6" t="s">
        <v>1827</v>
      </c>
      <c r="C47" s="257"/>
      <c r="D47" s="258"/>
      <c r="E47" s="258"/>
      <c r="F47" s="1005"/>
      <c r="G47" s="45"/>
      <c r="H47" s="45"/>
    </row>
    <row r="48" spans="1:8" s="46" customFormat="1" ht="12.75" customHeight="1" outlineLevel="1">
      <c r="A48" s="259"/>
      <c r="B48" s="26" t="s">
        <v>600</v>
      </c>
      <c r="C48" s="260"/>
      <c r="D48" s="261"/>
      <c r="E48" s="261"/>
      <c r="F48" s="1006"/>
      <c r="G48" s="45"/>
      <c r="H48" s="45"/>
    </row>
    <row r="49" spans="1:8" s="46" customFormat="1" ht="12.75" customHeight="1" outlineLevel="1">
      <c r="A49" s="262" t="s">
        <v>487</v>
      </c>
      <c r="B49" s="5" t="s">
        <v>599</v>
      </c>
      <c r="C49" s="263" t="s">
        <v>491</v>
      </c>
      <c r="D49" s="264">
        <v>3</v>
      </c>
      <c r="E49" s="930"/>
      <c r="F49" s="1184" t="str">
        <f t="shared" ref="F49:F50" si="3">IF(N(E49),ROUND(E49*D49,2),"")</f>
        <v/>
      </c>
      <c r="G49" s="45"/>
      <c r="H49" s="45"/>
    </row>
    <row r="50" spans="1:8" s="46" customFormat="1" ht="12.75" customHeight="1" outlineLevel="1">
      <c r="A50" s="262" t="s">
        <v>488</v>
      </c>
      <c r="B50" s="5" t="s">
        <v>1467</v>
      </c>
      <c r="C50" s="263" t="s">
        <v>491</v>
      </c>
      <c r="D50" s="264">
        <v>14</v>
      </c>
      <c r="E50" s="930"/>
      <c r="F50" s="1184" t="str">
        <f t="shared" si="3"/>
        <v/>
      </c>
      <c r="G50" s="45"/>
      <c r="H50" s="45"/>
    </row>
    <row r="51" spans="1:8" s="244" customFormat="1" ht="12.75" customHeight="1" outlineLevel="1">
      <c r="A51" s="269"/>
      <c r="B51" s="270"/>
      <c r="C51" s="271"/>
      <c r="D51" s="272"/>
      <c r="E51" s="272"/>
      <c r="F51" s="1163"/>
      <c r="G51" s="396"/>
      <c r="H51" s="396"/>
    </row>
    <row r="52" spans="1:8" s="46" customFormat="1" ht="12.75" customHeight="1" outlineLevel="1">
      <c r="A52" s="252" t="s">
        <v>492</v>
      </c>
      <c r="B52" s="253" t="s">
        <v>601</v>
      </c>
      <c r="C52" s="254"/>
      <c r="D52" s="255"/>
      <c r="E52" s="255"/>
      <c r="F52" s="1004"/>
      <c r="G52" s="45"/>
      <c r="H52" s="45"/>
    </row>
    <row r="53" spans="1:8" s="46" customFormat="1" ht="76.5" customHeight="1" outlineLevel="1">
      <c r="A53" s="256"/>
      <c r="B53" s="6" t="s">
        <v>1828</v>
      </c>
      <c r="C53" s="257"/>
      <c r="D53" s="258"/>
      <c r="E53" s="258"/>
      <c r="F53" s="1005"/>
      <c r="G53" s="45"/>
      <c r="H53" s="45"/>
    </row>
    <row r="54" spans="1:8" s="46" customFormat="1" ht="12.75" customHeight="1" outlineLevel="1">
      <c r="A54" s="259"/>
      <c r="B54" s="26" t="s">
        <v>1472</v>
      </c>
      <c r="C54" s="260"/>
      <c r="D54" s="261"/>
      <c r="E54" s="261"/>
      <c r="F54" s="1006"/>
      <c r="G54" s="45"/>
      <c r="H54" s="45"/>
    </row>
    <row r="55" spans="1:8" s="244" customFormat="1" ht="12.75" customHeight="1" outlineLevel="1">
      <c r="A55" s="266" t="s">
        <v>483</v>
      </c>
      <c r="B55" s="5" t="s">
        <v>602</v>
      </c>
      <c r="C55" s="268" t="s">
        <v>491</v>
      </c>
      <c r="D55" s="265">
        <v>7</v>
      </c>
      <c r="E55" s="935"/>
      <c r="F55" s="1466" t="str">
        <f t="shared" ref="F55:F58" si="4">IF(N(E55),ROUND(E55*D55,2),"")</f>
        <v/>
      </c>
      <c r="G55" s="396"/>
      <c r="H55" s="396"/>
    </row>
    <row r="56" spans="1:8" s="244" customFormat="1" ht="12.75" customHeight="1" outlineLevel="1">
      <c r="A56" s="266" t="s">
        <v>484</v>
      </c>
      <c r="B56" s="5" t="s">
        <v>1913</v>
      </c>
      <c r="C56" s="268" t="s">
        <v>491</v>
      </c>
      <c r="D56" s="265">
        <v>12</v>
      </c>
      <c r="E56" s="935"/>
      <c r="F56" s="1466" t="str">
        <f t="shared" si="4"/>
        <v/>
      </c>
      <c r="G56" s="396"/>
      <c r="H56" s="396"/>
    </row>
    <row r="57" spans="1:8" s="244" customFormat="1" ht="12.75" customHeight="1" outlineLevel="1">
      <c r="A57" s="266" t="s">
        <v>575</v>
      </c>
      <c r="B57" s="5" t="s">
        <v>1924</v>
      </c>
      <c r="C57" s="268" t="s">
        <v>491</v>
      </c>
      <c r="D57" s="265">
        <v>5</v>
      </c>
      <c r="E57" s="935"/>
      <c r="F57" s="1184" t="str">
        <f t="shared" si="4"/>
        <v/>
      </c>
      <c r="G57" s="396"/>
      <c r="H57" s="396"/>
    </row>
    <row r="58" spans="1:8" s="244" customFormat="1" ht="12.75" customHeight="1" outlineLevel="1">
      <c r="A58" s="266" t="s">
        <v>1074</v>
      </c>
      <c r="B58" s="5" t="s">
        <v>1834</v>
      </c>
      <c r="C58" s="268" t="s">
        <v>491</v>
      </c>
      <c r="D58" s="265">
        <v>1</v>
      </c>
      <c r="E58" s="935"/>
      <c r="F58" s="1184" t="str">
        <f t="shared" si="4"/>
        <v/>
      </c>
      <c r="G58" s="396"/>
      <c r="H58" s="396"/>
    </row>
    <row r="59" spans="1:8" s="244" customFormat="1" ht="12.75" customHeight="1" outlineLevel="1">
      <c r="A59" s="269"/>
      <c r="B59" s="270"/>
      <c r="C59" s="271"/>
      <c r="D59" s="272"/>
      <c r="E59" s="272"/>
      <c r="F59" s="1163"/>
      <c r="G59" s="396"/>
      <c r="H59" s="396"/>
    </row>
    <row r="60" spans="1:8" s="46" customFormat="1" ht="12.75" customHeight="1" outlineLevel="1">
      <c r="A60" s="252" t="s">
        <v>493</v>
      </c>
      <c r="B60" s="253" t="s">
        <v>1829</v>
      </c>
      <c r="C60" s="254"/>
      <c r="D60" s="255"/>
      <c r="E60" s="255"/>
      <c r="F60" s="1004"/>
      <c r="G60" s="45"/>
      <c r="H60" s="45"/>
    </row>
    <row r="61" spans="1:8" s="46" customFormat="1" ht="51" customHeight="1" outlineLevel="1">
      <c r="A61" s="256"/>
      <c r="B61" s="6" t="s">
        <v>1830</v>
      </c>
      <c r="C61" s="257"/>
      <c r="D61" s="258"/>
      <c r="E61" s="258"/>
      <c r="F61" s="1005"/>
      <c r="G61" s="45"/>
      <c r="H61" s="45"/>
    </row>
    <row r="62" spans="1:8" s="46" customFormat="1" ht="12.75" customHeight="1" outlineLevel="1">
      <c r="A62" s="259"/>
      <c r="B62" s="26" t="s">
        <v>641</v>
      </c>
      <c r="C62" s="260"/>
      <c r="D62" s="261"/>
      <c r="E62" s="261"/>
      <c r="F62" s="1006"/>
      <c r="G62" s="45"/>
      <c r="H62" s="45"/>
    </row>
    <row r="63" spans="1:8" s="244" customFormat="1" ht="25.5" customHeight="1" outlineLevel="1" collapsed="1">
      <c r="A63" s="266" t="s">
        <v>498</v>
      </c>
      <c r="B63" s="5" t="s">
        <v>1925</v>
      </c>
      <c r="C63" s="268" t="s">
        <v>491</v>
      </c>
      <c r="D63" s="265">
        <v>3</v>
      </c>
      <c r="E63" s="935"/>
      <c r="F63" s="1167" t="str">
        <f t="shared" ref="F63:F70" si="5">IF(N(E63),ROUND(E63*D63,2),"")</f>
        <v/>
      </c>
      <c r="G63" s="396"/>
      <c r="H63" s="396"/>
    </row>
    <row r="64" spans="1:8" s="244" customFormat="1" ht="25.5" customHeight="1" outlineLevel="1">
      <c r="A64" s="266" t="s">
        <v>499</v>
      </c>
      <c r="B64" s="5" t="s">
        <v>1926</v>
      </c>
      <c r="C64" s="268" t="s">
        <v>491</v>
      </c>
      <c r="D64" s="265">
        <v>28</v>
      </c>
      <c r="E64" s="935"/>
      <c r="F64" s="1167" t="str">
        <f t="shared" si="5"/>
        <v/>
      </c>
      <c r="G64" s="396"/>
      <c r="H64" s="396"/>
    </row>
    <row r="65" spans="1:8" s="244" customFormat="1" ht="25.5" customHeight="1" outlineLevel="1">
      <c r="A65" s="266" t="s">
        <v>582</v>
      </c>
      <c r="B65" s="5" t="s">
        <v>1927</v>
      </c>
      <c r="C65" s="268" t="s">
        <v>491</v>
      </c>
      <c r="D65" s="265">
        <v>21</v>
      </c>
      <c r="E65" s="935"/>
      <c r="F65" s="1167" t="str">
        <f t="shared" si="5"/>
        <v/>
      </c>
      <c r="G65" s="396"/>
      <c r="H65" s="396"/>
    </row>
    <row r="66" spans="1:8" s="244" customFormat="1" ht="25.5" customHeight="1" outlineLevel="1">
      <c r="A66" s="544" t="s">
        <v>1473</v>
      </c>
      <c r="B66" s="22" t="s">
        <v>1835</v>
      </c>
      <c r="C66" s="546" t="s">
        <v>491</v>
      </c>
      <c r="D66" s="547">
        <v>1</v>
      </c>
      <c r="E66" s="935"/>
      <c r="F66" s="1167" t="str">
        <f t="shared" si="5"/>
        <v/>
      </c>
      <c r="G66" s="396"/>
      <c r="H66" s="396"/>
    </row>
    <row r="67" spans="1:8" s="244" customFormat="1" ht="25.5" customHeight="1" outlineLevel="1">
      <c r="A67" s="544" t="s">
        <v>1474</v>
      </c>
      <c r="B67" s="22" t="s">
        <v>1836</v>
      </c>
      <c r="C67" s="546" t="s">
        <v>1837</v>
      </c>
      <c r="D67" s="547">
        <v>1</v>
      </c>
      <c r="E67" s="935"/>
      <c r="F67" s="1167" t="str">
        <f t="shared" si="5"/>
        <v/>
      </c>
      <c r="G67" s="396"/>
      <c r="H67" s="396"/>
    </row>
    <row r="68" spans="1:8" s="244" customFormat="1" ht="12.75" customHeight="1" outlineLevel="1">
      <c r="A68" s="266" t="s">
        <v>1475</v>
      </c>
      <c r="B68" s="5" t="s">
        <v>1928</v>
      </c>
      <c r="C68" s="268" t="s">
        <v>491</v>
      </c>
      <c r="D68" s="265">
        <v>2</v>
      </c>
      <c r="E68" s="935"/>
      <c r="F68" s="1167" t="str">
        <f t="shared" si="5"/>
        <v/>
      </c>
      <c r="G68" s="396"/>
      <c r="H68" s="396"/>
    </row>
    <row r="69" spans="1:8" s="244" customFormat="1" ht="12.75" customHeight="1" outlineLevel="1">
      <c r="A69" s="266" t="s">
        <v>1476</v>
      </c>
      <c r="B69" s="5" t="s">
        <v>1929</v>
      </c>
      <c r="C69" s="268" t="s">
        <v>159</v>
      </c>
      <c r="D69" s="265">
        <v>1</v>
      </c>
      <c r="E69" s="935"/>
      <c r="F69" s="1167" t="str">
        <f t="shared" si="5"/>
        <v/>
      </c>
      <c r="G69" s="396"/>
      <c r="H69" s="396"/>
    </row>
    <row r="70" spans="1:8" s="244" customFormat="1" ht="25.5" customHeight="1" outlineLevel="1">
      <c r="A70" s="780" t="s">
        <v>1477</v>
      </c>
      <c r="B70" s="781" t="s">
        <v>2325</v>
      </c>
      <c r="C70" s="275" t="s">
        <v>159</v>
      </c>
      <c r="D70" s="276">
        <v>1</v>
      </c>
      <c r="E70" s="936"/>
      <c r="F70" s="1487" t="str">
        <f t="shared" si="5"/>
        <v/>
      </c>
      <c r="G70" s="396"/>
      <c r="H70" s="396"/>
    </row>
    <row r="71" spans="1:8" s="244" customFormat="1" ht="102" customHeight="1" outlineLevel="1">
      <c r="A71" s="266"/>
      <c r="B71" s="5" t="s">
        <v>1831</v>
      </c>
      <c r="C71" s="268"/>
      <c r="D71" s="265"/>
      <c r="E71" s="265"/>
      <c r="F71" s="1488"/>
      <c r="G71" s="396"/>
      <c r="H71" s="396"/>
    </row>
    <row r="72" spans="1:8" s="244" customFormat="1" ht="12.75" customHeight="1" outlineLevel="1">
      <c r="A72" s="269"/>
      <c r="B72" s="6"/>
      <c r="C72" s="271"/>
      <c r="D72" s="272"/>
      <c r="E72" s="265"/>
      <c r="F72" s="1487"/>
      <c r="G72" s="396"/>
      <c r="H72" s="396"/>
    </row>
    <row r="73" spans="1:8" s="244" customFormat="1" ht="12.75" customHeight="1" outlineLevel="1">
      <c r="A73" s="252" t="s">
        <v>901</v>
      </c>
      <c r="B73" s="253" t="s">
        <v>642</v>
      </c>
      <c r="C73" s="254"/>
      <c r="D73" s="255"/>
      <c r="E73" s="258"/>
      <c r="F73" s="1004"/>
      <c r="G73" s="396"/>
      <c r="H73" s="396"/>
    </row>
    <row r="74" spans="1:8" s="244" customFormat="1" ht="38.25" customHeight="1" outlineLevel="1">
      <c r="A74" s="256"/>
      <c r="B74" s="6" t="s">
        <v>643</v>
      </c>
      <c r="C74" s="257"/>
      <c r="D74" s="258"/>
      <c r="E74" s="258"/>
      <c r="F74" s="1005"/>
      <c r="G74" s="396"/>
      <c r="H74" s="396"/>
    </row>
    <row r="75" spans="1:8" s="244" customFormat="1" ht="12.75" customHeight="1" outlineLevel="1">
      <c r="A75" s="266" t="s">
        <v>500</v>
      </c>
      <c r="B75" s="5" t="s">
        <v>2326</v>
      </c>
      <c r="C75" s="268" t="s">
        <v>1063</v>
      </c>
      <c r="D75" s="265">
        <v>350</v>
      </c>
      <c r="E75" s="935"/>
      <c r="F75" s="1167" t="str">
        <f t="shared" ref="F75:F76" si="6">IF(N(E75),ROUND(E75*D75,2),"")</f>
        <v/>
      </c>
      <c r="G75" s="396"/>
      <c r="H75" s="396"/>
    </row>
    <row r="76" spans="1:8" s="244" customFormat="1" ht="12.75" customHeight="1" outlineLevel="1">
      <c r="A76" s="266" t="s">
        <v>583</v>
      </c>
      <c r="B76" s="5" t="s">
        <v>2327</v>
      </c>
      <c r="C76" s="268" t="s">
        <v>1063</v>
      </c>
      <c r="D76" s="265">
        <v>350</v>
      </c>
      <c r="E76" s="935"/>
      <c r="F76" s="1167" t="str">
        <f t="shared" si="6"/>
        <v/>
      </c>
      <c r="G76" s="396"/>
      <c r="H76" s="396"/>
    </row>
    <row r="77" spans="1:8" s="42" customFormat="1" ht="13.5" thickBot="1">
      <c r="A77" s="37"/>
      <c r="B77" s="38"/>
      <c r="C77" s="39"/>
      <c r="D77" s="40"/>
      <c r="E77" s="1489"/>
      <c r="F77" s="1209"/>
      <c r="G77" s="41"/>
      <c r="H77" s="41"/>
    </row>
    <row r="78" spans="1:8" s="46" customFormat="1" ht="20.100000000000001" customHeight="1" thickBot="1">
      <c r="A78" s="43"/>
      <c r="B78" s="88" t="s">
        <v>603</v>
      </c>
      <c r="C78" s="89"/>
      <c r="D78" s="89"/>
      <c r="E78" s="1490"/>
      <c r="F78" s="1305">
        <f>SUM(F49:F77)</f>
        <v>0</v>
      </c>
      <c r="G78" s="45"/>
      <c r="H78" s="45"/>
    </row>
    <row r="79" spans="1:8">
      <c r="A79" s="135"/>
      <c r="B79" s="136"/>
      <c r="C79" s="165"/>
      <c r="D79" s="165"/>
      <c r="E79" s="1491"/>
      <c r="F79" s="1276"/>
    </row>
    <row r="80" spans="1:8" s="56" customFormat="1" ht="23.25" customHeight="1">
      <c r="A80" s="52"/>
      <c r="B80" s="53" t="s">
        <v>570</v>
      </c>
      <c r="C80" s="54"/>
      <c r="D80" s="54"/>
      <c r="E80" s="1492"/>
      <c r="F80" s="1195"/>
      <c r="G80" s="55"/>
      <c r="H80" s="55"/>
    </row>
    <row r="81" spans="1:6" s="61" customFormat="1" ht="28.5" customHeight="1">
      <c r="A81" s="166" t="str">
        <f>A5</f>
        <v>9.1.</v>
      </c>
      <c r="B81" s="149" t="str">
        <f>B5</f>
        <v>Demontaža postojećih instalacija</v>
      </c>
      <c r="C81" s="59"/>
      <c r="D81" s="60"/>
      <c r="E81" s="1493"/>
      <c r="F81" s="1197">
        <f>F40</f>
        <v>0</v>
      </c>
    </row>
    <row r="82" spans="1:6" s="61" customFormat="1" ht="27" customHeight="1">
      <c r="A82" s="166" t="str">
        <f>A42</f>
        <v>9.2.</v>
      </c>
      <c r="B82" s="149" t="str">
        <f>B42</f>
        <v>Privremena regulacija prometa</v>
      </c>
      <c r="C82" s="59"/>
      <c r="D82" s="60"/>
      <c r="E82" s="1493"/>
      <c r="F82" s="1197">
        <f>F78</f>
        <v>0</v>
      </c>
    </row>
    <row r="83" spans="1:6" s="66" customFormat="1" ht="13.5" thickBot="1">
      <c r="A83" s="167"/>
      <c r="B83" s="63"/>
      <c r="C83" s="64"/>
      <c r="D83" s="65"/>
      <c r="E83" s="1494"/>
      <c r="F83" s="1199"/>
    </row>
    <row r="84" spans="1:6" s="71" customFormat="1" ht="30" customHeight="1" thickTop="1" thickBot="1">
      <c r="A84" s="168"/>
      <c r="B84" s="195" t="s">
        <v>1705</v>
      </c>
      <c r="C84" s="69"/>
      <c r="D84" s="70"/>
      <c r="E84" s="1495"/>
      <c r="F84" s="1201">
        <f>SUM(F81:F83)</f>
        <v>0</v>
      </c>
    </row>
    <row r="85" spans="1:6">
      <c r="A85" s="868"/>
      <c r="B85" s="869"/>
      <c r="C85" s="870"/>
      <c r="D85" s="871"/>
      <c r="E85" s="1496"/>
      <c r="F85" s="1202"/>
    </row>
  </sheetData>
  <sheetProtection password="F86A" sheet="1" objects="1" scenarios="1"/>
  <pageMargins left="0.70866141732283472" right="0.70866141732283472" top="0.74803149606299213" bottom="0.39370078740157483" header="0.31496062992125984" footer="0.31496062992125984"/>
  <pageSetup paperSize="9" scale="88" fitToHeight="0" orientation="portrait" r:id="rId1"/>
  <headerFooter>
    <oddHeader>&amp;CDokumentacija za nadmetanje&amp;RStalni granični prijelaz za 
međunarodni promet putnika VITALJINA
&amp;"Arial,Bold"2. OBJEKTI VISOKOGRADNJE</oddHeader>
    <oddFooter>&amp;CList &amp;P od &amp;N</oddFooter>
  </headerFooter>
  <rowBreaks count="2" manualBreakCount="2">
    <brk id="40" max="5" man="1"/>
    <brk id="68" max="5" man="1"/>
  </rowBreaks>
  <colBreaks count="1" manualBreakCount="1">
    <brk id="6"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07"/>
  <sheetViews>
    <sheetView showZeros="0" view="pageBreakPreview" topLeftCell="A211" zoomScale="70" zoomScaleNormal="100" zoomScaleSheetLayoutView="70" workbookViewId="0">
      <selection activeCell="I229" sqref="I229"/>
    </sheetView>
  </sheetViews>
  <sheetFormatPr defaultRowHeight="12.75" outlineLevelRow="1"/>
  <cols>
    <col min="1" max="1" width="7.140625" style="884" customWidth="1"/>
    <col min="2" max="2" width="49.5703125" style="885" customWidth="1"/>
    <col min="3" max="3" width="9.28515625" style="886" customWidth="1"/>
    <col min="4" max="4" width="10" style="887" customWidth="1"/>
    <col min="5" max="5" width="10.5703125" style="1517" customWidth="1"/>
    <col min="6" max="6" width="14.85546875" style="1518" customWidth="1"/>
    <col min="7" max="7" width="9.140625" style="66"/>
    <col min="8" max="8" width="16.5703125" style="50" customWidth="1"/>
    <col min="9" max="9" width="9.140625" style="50"/>
    <col min="10" max="16384" width="9.140625" style="51"/>
  </cols>
  <sheetData>
    <row r="1" spans="1:9" s="75" customFormat="1" ht="26.25" thickBot="1">
      <c r="A1" s="185" t="s">
        <v>514</v>
      </c>
      <c r="B1" s="186" t="s">
        <v>515</v>
      </c>
      <c r="C1" s="187" t="s">
        <v>516</v>
      </c>
      <c r="D1" s="187" t="s">
        <v>517</v>
      </c>
      <c r="E1" s="187" t="s">
        <v>485</v>
      </c>
      <c r="F1" s="187" t="s">
        <v>553</v>
      </c>
      <c r="G1" s="946"/>
      <c r="H1" s="74"/>
      <c r="I1" s="74"/>
    </row>
    <row r="2" spans="1:9" ht="13.5" thickTop="1">
      <c r="A2" s="157"/>
      <c r="B2" s="95"/>
      <c r="C2" s="188"/>
      <c r="D2" s="188"/>
      <c r="E2" s="1458"/>
      <c r="F2" s="1459"/>
    </row>
    <row r="3" spans="1:9" s="56" customFormat="1" ht="15.75">
      <c r="A3" s="76" t="s">
        <v>909</v>
      </c>
      <c r="B3" s="169" t="s">
        <v>2157</v>
      </c>
      <c r="C3" s="78"/>
      <c r="D3" s="78"/>
      <c r="E3" s="1154"/>
      <c r="F3" s="1155"/>
      <c r="G3" s="947"/>
      <c r="H3" s="55"/>
      <c r="I3" s="55"/>
    </row>
    <row r="4" spans="1:9">
      <c r="A4" s="47"/>
      <c r="B4" s="48"/>
      <c r="C4" s="190"/>
      <c r="D4" s="190"/>
      <c r="E4" s="1460"/>
      <c r="F4" s="1461"/>
    </row>
    <row r="5" spans="1:9" s="42" customFormat="1" outlineLevel="1">
      <c r="A5" s="252" t="s">
        <v>490</v>
      </c>
      <c r="B5" s="253" t="s">
        <v>497</v>
      </c>
      <c r="C5" s="905"/>
      <c r="D5" s="554"/>
      <c r="E5" s="1498"/>
      <c r="F5" s="1498"/>
      <c r="G5" s="1008"/>
      <c r="H5" s="902"/>
      <c r="I5" s="902"/>
    </row>
    <row r="6" spans="1:9" s="42" customFormat="1" outlineLevel="1">
      <c r="A6" s="256"/>
      <c r="B6" s="6" t="s">
        <v>511</v>
      </c>
      <c r="C6" s="257"/>
      <c r="D6" s="258"/>
      <c r="E6" s="1005"/>
      <c r="F6" s="1005"/>
      <c r="G6" s="1008"/>
      <c r="H6" s="902"/>
      <c r="I6" s="902"/>
    </row>
    <row r="7" spans="1:9" s="42" customFormat="1" ht="51" outlineLevel="1">
      <c r="A7" s="256"/>
      <c r="B7" s="906" t="s">
        <v>2173</v>
      </c>
      <c r="C7" s="257"/>
      <c r="D7" s="258"/>
      <c r="E7" s="1005"/>
      <c r="F7" s="1005"/>
      <c r="G7" s="1008"/>
      <c r="H7" s="902"/>
      <c r="I7" s="902"/>
    </row>
    <row r="8" spans="1:9" s="42" customFormat="1" outlineLevel="1">
      <c r="A8" s="259"/>
      <c r="B8" s="26" t="s">
        <v>559</v>
      </c>
      <c r="C8" s="260"/>
      <c r="D8" s="261"/>
      <c r="E8" s="1006"/>
      <c r="F8" s="1006"/>
      <c r="G8" s="1008"/>
      <c r="H8" s="902"/>
      <c r="I8" s="902"/>
    </row>
    <row r="9" spans="1:9" s="42" customFormat="1" ht="25.5" outlineLevel="1">
      <c r="A9" s="262" t="s">
        <v>487</v>
      </c>
      <c r="B9" s="5" t="s">
        <v>2158</v>
      </c>
      <c r="C9" s="263" t="s">
        <v>486</v>
      </c>
      <c r="D9" s="264">
        <v>175</v>
      </c>
      <c r="E9" s="930"/>
      <c r="F9" s="1184" t="str">
        <f t="shared" ref="F9:F10" si="0">IF(N(E9),ROUND(E9*D9,2),"")</f>
        <v/>
      </c>
      <c r="G9" s="1008"/>
      <c r="H9" s="902"/>
      <c r="I9" s="902"/>
    </row>
    <row r="10" spans="1:9" s="42" customFormat="1" ht="25.5" outlineLevel="1">
      <c r="A10" s="262" t="s">
        <v>488</v>
      </c>
      <c r="B10" s="5" t="s">
        <v>2159</v>
      </c>
      <c r="C10" s="263" t="s">
        <v>486</v>
      </c>
      <c r="D10" s="264">
        <v>3795</v>
      </c>
      <c r="E10" s="930"/>
      <c r="F10" s="1184" t="str">
        <f t="shared" si="0"/>
        <v/>
      </c>
      <c r="G10" s="1008"/>
      <c r="H10" s="902"/>
      <c r="I10" s="902"/>
    </row>
    <row r="11" spans="1:9" s="42" customFormat="1" outlineLevel="1">
      <c r="A11" s="259"/>
      <c r="B11" s="26"/>
      <c r="C11" s="260"/>
      <c r="D11" s="261"/>
      <c r="E11" s="261"/>
      <c r="F11" s="1006"/>
      <c r="G11" s="1008"/>
      <c r="H11" s="902"/>
      <c r="I11" s="902"/>
    </row>
    <row r="12" spans="1:9" s="42" customFormat="1" outlineLevel="1">
      <c r="A12" s="252" t="s">
        <v>492</v>
      </c>
      <c r="B12" s="253" t="s">
        <v>2160</v>
      </c>
      <c r="C12" s="905"/>
      <c r="D12" s="554"/>
      <c r="E12" s="1469"/>
      <c r="F12" s="1498"/>
      <c r="G12" s="1008"/>
      <c r="H12" s="902"/>
      <c r="I12" s="902"/>
    </row>
    <row r="13" spans="1:9" s="42" customFormat="1" outlineLevel="1">
      <c r="A13" s="256"/>
      <c r="B13" s="6" t="s">
        <v>2161</v>
      </c>
      <c r="C13" s="257"/>
      <c r="D13" s="258"/>
      <c r="E13" s="258"/>
      <c r="F13" s="1005"/>
      <c r="G13" s="1008"/>
      <c r="H13" s="902"/>
      <c r="I13" s="902"/>
    </row>
    <row r="14" spans="1:9" s="42" customFormat="1" ht="38.25" outlineLevel="1">
      <c r="A14" s="256"/>
      <c r="B14" s="906" t="s">
        <v>2162</v>
      </c>
      <c r="C14" s="257"/>
      <c r="D14" s="258"/>
      <c r="E14" s="258"/>
      <c r="F14" s="1005"/>
      <c r="G14" s="1008"/>
      <c r="H14" s="902"/>
      <c r="I14" s="902"/>
    </row>
    <row r="15" spans="1:9" s="42" customFormat="1" ht="25.5" outlineLevel="1">
      <c r="A15" s="259"/>
      <c r="B15" s="26" t="s">
        <v>2163</v>
      </c>
      <c r="C15" s="260"/>
      <c r="D15" s="261"/>
      <c r="E15" s="261"/>
      <c r="F15" s="1006"/>
      <c r="G15" s="1008"/>
      <c r="H15" s="902"/>
      <c r="I15" s="902"/>
    </row>
    <row r="16" spans="1:9" s="42" customFormat="1" outlineLevel="1">
      <c r="A16" s="262" t="s">
        <v>483</v>
      </c>
      <c r="B16" s="5" t="s">
        <v>2165</v>
      </c>
      <c r="C16" s="263" t="s">
        <v>486</v>
      </c>
      <c r="D16" s="264">
        <v>1965</v>
      </c>
      <c r="E16" s="930"/>
      <c r="F16" s="1184" t="str">
        <f t="shared" ref="F16" si="1">IF(N(E16),ROUND(E16*D16,2),"")</f>
        <v/>
      </c>
      <c r="G16" s="1008"/>
      <c r="H16" s="902"/>
      <c r="I16" s="902"/>
    </row>
    <row r="17" spans="1:9" s="42" customFormat="1" outlineLevel="1" collapsed="1">
      <c r="A17" s="262"/>
      <c r="B17" s="5"/>
      <c r="C17" s="263"/>
      <c r="D17" s="264"/>
      <c r="E17" s="264"/>
      <c r="F17" s="1184"/>
      <c r="G17" s="1008"/>
      <c r="H17" s="902"/>
      <c r="I17" s="902"/>
    </row>
    <row r="18" spans="1:9" s="327" customFormat="1" outlineLevel="1">
      <c r="A18" s="333" t="s">
        <v>493</v>
      </c>
      <c r="B18" s="334" t="s">
        <v>2166</v>
      </c>
      <c r="C18" s="254"/>
      <c r="D18" s="335"/>
      <c r="E18" s="1499"/>
      <c r="F18" s="1500"/>
      <c r="G18" s="1009"/>
      <c r="H18" s="1010"/>
      <c r="I18" s="1010"/>
    </row>
    <row r="19" spans="1:9" s="327" customFormat="1" outlineLevel="1">
      <c r="A19" s="336"/>
      <c r="B19" s="270" t="s">
        <v>2168</v>
      </c>
      <c r="C19" s="337"/>
      <c r="D19" s="338"/>
      <c r="E19" s="1501"/>
      <c r="F19" s="1502"/>
      <c r="G19" s="1010"/>
      <c r="H19" s="1010"/>
      <c r="I19" s="1010"/>
    </row>
    <row r="20" spans="1:9" s="327" customFormat="1" ht="76.5" outlineLevel="1">
      <c r="A20" s="336"/>
      <c r="B20" s="339" t="s">
        <v>2169</v>
      </c>
      <c r="C20" s="337"/>
      <c r="D20" s="338"/>
      <c r="E20" s="1501"/>
      <c r="F20" s="1502"/>
      <c r="G20" s="1010"/>
      <c r="H20" s="1010"/>
      <c r="I20" s="1010"/>
    </row>
    <row r="21" spans="1:9" s="327" customFormat="1" ht="14.25" outlineLevel="1">
      <c r="A21" s="340"/>
      <c r="B21" s="341" t="s">
        <v>2343</v>
      </c>
      <c r="C21" s="342"/>
      <c r="D21" s="343"/>
      <c r="E21" s="1503"/>
      <c r="F21" s="1504"/>
      <c r="G21" s="1010"/>
      <c r="H21" s="1010"/>
      <c r="I21" s="1010"/>
    </row>
    <row r="22" spans="1:9" s="42" customFormat="1" outlineLevel="1">
      <c r="A22" s="262" t="s">
        <v>498</v>
      </c>
      <c r="B22" s="5" t="s">
        <v>2167</v>
      </c>
      <c r="C22" s="263" t="s">
        <v>486</v>
      </c>
      <c r="D22" s="264">
        <v>110</v>
      </c>
      <c r="E22" s="930"/>
      <c r="F22" s="1184" t="str">
        <f t="shared" ref="F22" si="2">IF(N(E22),ROUND(E22*D22,2),"")</f>
        <v/>
      </c>
      <c r="G22" s="1008"/>
      <c r="H22" s="902"/>
      <c r="I22" s="902"/>
    </row>
    <row r="23" spans="1:9" s="328" customFormat="1" outlineLevel="1">
      <c r="A23" s="344"/>
      <c r="B23" s="6"/>
      <c r="C23" s="257"/>
      <c r="D23" s="258"/>
      <c r="E23" s="1505"/>
      <c r="F23" s="1506"/>
      <c r="G23" s="808"/>
      <c r="H23" s="1011"/>
      <c r="I23" s="1011"/>
    </row>
    <row r="24" spans="1:9" s="42" customFormat="1" outlineLevel="1">
      <c r="A24" s="252" t="s">
        <v>901</v>
      </c>
      <c r="B24" s="253" t="s">
        <v>510</v>
      </c>
      <c r="C24" s="254"/>
      <c r="D24" s="255"/>
      <c r="E24" s="255"/>
      <c r="F24" s="1004"/>
      <c r="G24" s="1008"/>
      <c r="H24" s="902"/>
      <c r="I24" s="902"/>
    </row>
    <row r="25" spans="1:9" s="42" customFormat="1" outlineLevel="1">
      <c r="A25" s="256"/>
      <c r="B25" s="6" t="s">
        <v>509</v>
      </c>
      <c r="C25" s="257"/>
      <c r="D25" s="258"/>
      <c r="E25" s="258"/>
      <c r="F25" s="1005"/>
      <c r="G25" s="1008"/>
      <c r="H25" s="902"/>
      <c r="I25" s="902"/>
    </row>
    <row r="26" spans="1:9" s="42" customFormat="1" ht="38.25" outlineLevel="1">
      <c r="A26" s="256"/>
      <c r="B26" s="6" t="s">
        <v>591</v>
      </c>
      <c r="C26" s="257"/>
      <c r="D26" s="258"/>
      <c r="E26" s="258"/>
      <c r="F26" s="1005"/>
      <c r="G26" s="1008"/>
      <c r="H26" s="902"/>
      <c r="I26" s="902"/>
    </row>
    <row r="27" spans="1:9" s="42" customFormat="1" outlineLevel="1">
      <c r="A27" s="259"/>
      <c r="B27" s="26" t="s">
        <v>560</v>
      </c>
      <c r="C27" s="260"/>
      <c r="D27" s="261"/>
      <c r="E27" s="261"/>
      <c r="F27" s="1006"/>
      <c r="G27" s="1008"/>
      <c r="H27" s="902"/>
      <c r="I27" s="902"/>
    </row>
    <row r="28" spans="1:9" s="42" customFormat="1" ht="25.5" outlineLevel="1">
      <c r="A28" s="262" t="s">
        <v>500</v>
      </c>
      <c r="B28" s="5" t="s">
        <v>894</v>
      </c>
      <c r="C28" s="263" t="s">
        <v>486</v>
      </c>
      <c r="D28" s="264">
        <v>4240</v>
      </c>
      <c r="E28" s="930"/>
      <c r="F28" s="1184" t="str">
        <f t="shared" ref="F28" si="3">IF(N(E28),ROUND(E28*D28,2),"")</f>
        <v/>
      </c>
      <c r="G28" s="1008"/>
      <c r="H28" s="902"/>
      <c r="I28" s="902"/>
    </row>
    <row r="29" spans="1:9" s="42" customFormat="1" outlineLevel="1">
      <c r="A29" s="262"/>
      <c r="B29" s="5"/>
      <c r="C29" s="263"/>
      <c r="D29" s="264"/>
      <c r="E29" s="264"/>
      <c r="F29" s="1005"/>
      <c r="G29" s="1008"/>
      <c r="H29" s="902"/>
      <c r="I29" s="902"/>
    </row>
    <row r="30" spans="1:9" s="42" customFormat="1" ht="14.25" outlineLevel="1">
      <c r="A30" s="252" t="s">
        <v>588</v>
      </c>
      <c r="B30" s="253" t="s">
        <v>2170</v>
      </c>
      <c r="C30" s="907" t="s">
        <v>2164</v>
      </c>
      <c r="D30" s="784">
        <v>6040</v>
      </c>
      <c r="E30" s="932"/>
      <c r="F30" s="1004" t="str">
        <f t="shared" ref="F30" si="4">IF(N(E30),ROUND(E30*D30,2),"")</f>
        <v/>
      </c>
      <c r="G30" s="1008"/>
      <c r="H30" s="902"/>
      <c r="I30" s="902"/>
    </row>
    <row r="31" spans="1:9" s="42" customFormat="1" outlineLevel="1">
      <c r="A31" s="256"/>
      <c r="B31" s="6" t="s">
        <v>2171</v>
      </c>
      <c r="C31" s="257"/>
      <c r="D31" s="258"/>
      <c r="E31" s="258"/>
      <c r="F31" s="1005"/>
      <c r="G31" s="1008"/>
      <c r="H31" s="902"/>
      <c r="I31" s="902"/>
    </row>
    <row r="32" spans="1:9" s="42" customFormat="1" ht="38.25" outlineLevel="1">
      <c r="A32" s="256"/>
      <c r="B32" s="6" t="s">
        <v>2172</v>
      </c>
      <c r="C32" s="257"/>
      <c r="D32" s="258"/>
      <c r="E32" s="258"/>
      <c r="F32" s="1005"/>
      <c r="G32" s="1008"/>
      <c r="H32" s="902"/>
      <c r="I32" s="902"/>
    </row>
    <row r="33" spans="1:9" s="42" customFormat="1" outlineLevel="1">
      <c r="A33" s="259"/>
      <c r="B33" s="26" t="s">
        <v>560</v>
      </c>
      <c r="C33" s="260"/>
      <c r="D33" s="261"/>
      <c r="E33" s="261"/>
      <c r="F33" s="1006"/>
      <c r="G33" s="1008"/>
      <c r="H33" s="902"/>
      <c r="I33" s="902"/>
    </row>
    <row r="34" spans="1:9" s="42" customFormat="1" outlineLevel="1">
      <c r="A34" s="785"/>
      <c r="B34" s="520"/>
      <c r="C34" s="645"/>
      <c r="D34" s="786"/>
      <c r="E34" s="786"/>
      <c r="F34" s="1507"/>
      <c r="G34" s="1008"/>
      <c r="H34" s="902"/>
      <c r="I34" s="902"/>
    </row>
    <row r="35" spans="1:9" s="42" customFormat="1" ht="25.5" outlineLevel="1">
      <c r="A35" s="252" t="s">
        <v>494</v>
      </c>
      <c r="B35" s="253" t="s">
        <v>2174</v>
      </c>
      <c r="C35" s="254" t="s">
        <v>486</v>
      </c>
      <c r="D35" s="255">
        <v>240</v>
      </c>
      <c r="E35" s="932"/>
      <c r="F35" s="1004" t="str">
        <f t="shared" ref="F35" si="5">IF(N(E35),ROUND(E35*D35,2),"")</f>
        <v/>
      </c>
      <c r="G35" s="1008"/>
      <c r="H35" s="902"/>
      <c r="I35" s="902"/>
    </row>
    <row r="36" spans="1:9" s="42" customFormat="1" outlineLevel="1">
      <c r="A36" s="256"/>
      <c r="B36" s="6" t="s">
        <v>2176</v>
      </c>
      <c r="C36" s="257"/>
      <c r="D36" s="258"/>
      <c r="E36" s="258"/>
      <c r="F36" s="1005"/>
      <c r="G36" s="1008"/>
      <c r="H36" s="902"/>
      <c r="I36" s="902"/>
    </row>
    <row r="37" spans="1:9" s="42" customFormat="1" ht="38.25" outlineLevel="1">
      <c r="A37" s="256"/>
      <c r="B37" s="6" t="s">
        <v>1838</v>
      </c>
      <c r="C37" s="257"/>
      <c r="D37" s="258"/>
      <c r="E37" s="258"/>
      <c r="F37" s="1005"/>
      <c r="G37" s="1008"/>
      <c r="H37" s="902"/>
      <c r="I37" s="902"/>
    </row>
    <row r="38" spans="1:9" s="42" customFormat="1" outlineLevel="1">
      <c r="A38" s="259"/>
      <c r="B38" s="26" t="s">
        <v>2175</v>
      </c>
      <c r="C38" s="260"/>
      <c r="D38" s="261"/>
      <c r="E38" s="261"/>
      <c r="F38" s="1006"/>
      <c r="G38" s="1008"/>
      <c r="H38" s="902"/>
      <c r="I38" s="902"/>
    </row>
    <row r="39" spans="1:9" s="42" customFormat="1" outlineLevel="1">
      <c r="A39" s="262"/>
      <c r="B39" s="5"/>
      <c r="C39" s="263"/>
      <c r="D39" s="264"/>
      <c r="E39" s="264"/>
      <c r="F39" s="1005"/>
      <c r="G39" s="1008"/>
      <c r="H39" s="902"/>
      <c r="I39" s="902"/>
    </row>
    <row r="40" spans="1:9" s="42" customFormat="1" ht="25.5" outlineLevel="1">
      <c r="A40" s="252" t="s">
        <v>897</v>
      </c>
      <c r="B40" s="253" t="s">
        <v>2177</v>
      </c>
      <c r="C40" s="254" t="s">
        <v>486</v>
      </c>
      <c r="D40" s="255">
        <v>2100</v>
      </c>
      <c r="E40" s="932"/>
      <c r="F40" s="1004" t="str">
        <f t="shared" ref="F40" si="6">IF(N(E40),ROUND(E40*D40,2),"")</f>
        <v/>
      </c>
      <c r="G40" s="1008"/>
      <c r="H40" s="902"/>
      <c r="I40" s="902"/>
    </row>
    <row r="41" spans="1:9" s="42" customFormat="1" outlineLevel="1">
      <c r="A41" s="256"/>
      <c r="B41" s="6" t="s">
        <v>1839</v>
      </c>
      <c r="C41" s="257"/>
      <c r="D41" s="258"/>
      <c r="E41" s="258"/>
      <c r="F41" s="1005"/>
      <c r="G41" s="1008"/>
      <c r="H41" s="902"/>
      <c r="I41" s="902"/>
    </row>
    <row r="42" spans="1:9" s="42" customFormat="1" ht="38.25" outlineLevel="1">
      <c r="A42" s="256"/>
      <c r="B42" s="6" t="s">
        <v>2178</v>
      </c>
      <c r="C42" s="257"/>
      <c r="D42" s="258"/>
      <c r="E42" s="258"/>
      <c r="F42" s="1005"/>
      <c r="G42" s="1008"/>
      <c r="H42" s="902"/>
      <c r="I42" s="902"/>
    </row>
    <row r="43" spans="1:9" s="42" customFormat="1" outlineLevel="1">
      <c r="A43" s="259"/>
      <c r="B43" s="26" t="s">
        <v>2175</v>
      </c>
      <c r="C43" s="260"/>
      <c r="D43" s="261"/>
      <c r="E43" s="261"/>
      <c r="F43" s="1006"/>
      <c r="G43" s="1008"/>
      <c r="H43" s="902"/>
      <c r="I43" s="902"/>
    </row>
    <row r="44" spans="1:9" s="42" customFormat="1" outlineLevel="1">
      <c r="A44" s="262"/>
      <c r="B44" s="5"/>
      <c r="C44" s="263"/>
      <c r="D44" s="264"/>
      <c r="E44" s="264"/>
      <c r="F44" s="1005"/>
      <c r="G44" s="1008"/>
      <c r="H44" s="902"/>
      <c r="I44" s="902"/>
    </row>
    <row r="45" spans="1:9" s="42" customFormat="1" outlineLevel="1">
      <c r="A45" s="252" t="s">
        <v>898</v>
      </c>
      <c r="B45" s="253" t="s">
        <v>2181</v>
      </c>
      <c r="C45" s="254" t="s">
        <v>489</v>
      </c>
      <c r="D45" s="255">
        <v>3300</v>
      </c>
      <c r="E45" s="932"/>
      <c r="F45" s="1004" t="str">
        <f t="shared" ref="F45" si="7">IF(N(E45),ROUND(E45*D45,2),"")</f>
        <v/>
      </c>
      <c r="G45" s="1008"/>
      <c r="H45" s="902"/>
      <c r="I45" s="902"/>
    </row>
    <row r="46" spans="1:9" s="42" customFormat="1" outlineLevel="1">
      <c r="A46" s="256"/>
      <c r="B46" s="6" t="s">
        <v>2179</v>
      </c>
      <c r="C46" s="257"/>
      <c r="D46" s="258"/>
      <c r="E46" s="258"/>
      <c r="F46" s="1005"/>
      <c r="G46" s="1008"/>
      <c r="H46" s="902"/>
      <c r="I46" s="902"/>
    </row>
    <row r="47" spans="1:9" s="42" customFormat="1" ht="102" outlineLevel="1">
      <c r="A47" s="256"/>
      <c r="B47" s="6" t="s">
        <v>2180</v>
      </c>
      <c r="C47" s="257"/>
      <c r="D47" s="258"/>
      <c r="E47" s="258"/>
      <c r="F47" s="1005"/>
      <c r="G47" s="1008"/>
      <c r="H47" s="902"/>
      <c r="I47" s="902"/>
    </row>
    <row r="48" spans="1:9" s="42" customFormat="1" ht="25.5" outlineLevel="1">
      <c r="A48" s="259"/>
      <c r="B48" s="26" t="s">
        <v>1824</v>
      </c>
      <c r="C48" s="260"/>
      <c r="D48" s="261"/>
      <c r="E48" s="261"/>
      <c r="F48" s="1006"/>
      <c r="G48" s="1008"/>
      <c r="H48" s="902"/>
      <c r="I48" s="902"/>
    </row>
    <row r="49" spans="1:9" s="42" customFormat="1" outlineLevel="1">
      <c r="A49" s="256"/>
      <c r="B49" s="6"/>
      <c r="C49" s="257"/>
      <c r="D49" s="258"/>
      <c r="E49" s="258"/>
      <c r="F49" s="1005"/>
      <c r="G49" s="1008"/>
      <c r="H49" s="902"/>
      <c r="I49" s="902"/>
    </row>
    <row r="50" spans="1:9" s="42" customFormat="1" outlineLevel="1">
      <c r="A50" s="252" t="s">
        <v>899</v>
      </c>
      <c r="B50" s="34" t="s">
        <v>2183</v>
      </c>
      <c r="C50" s="254" t="s">
        <v>1063</v>
      </c>
      <c r="D50" s="255">
        <v>406</v>
      </c>
      <c r="E50" s="932"/>
      <c r="F50" s="1004" t="str">
        <f t="shared" ref="F50" si="8">IF(N(E50),ROUND(E50*D50,2),"")</f>
        <v/>
      </c>
      <c r="G50" s="1008"/>
      <c r="H50" s="902"/>
      <c r="I50" s="902"/>
    </row>
    <row r="51" spans="1:9" s="42" customFormat="1" outlineLevel="1">
      <c r="A51" s="256"/>
      <c r="B51" s="35" t="s">
        <v>2182</v>
      </c>
      <c r="C51" s="257"/>
      <c r="D51" s="258"/>
      <c r="E51" s="258"/>
      <c r="F51" s="1005"/>
      <c r="G51" s="1008"/>
      <c r="H51" s="902"/>
      <c r="I51" s="902"/>
    </row>
    <row r="52" spans="1:9" s="42" customFormat="1" ht="89.25" outlineLevel="1">
      <c r="A52" s="256"/>
      <c r="B52" s="35" t="s">
        <v>2185</v>
      </c>
      <c r="C52" s="257"/>
      <c r="D52" s="258"/>
      <c r="E52" s="258"/>
      <c r="F52" s="1005"/>
      <c r="G52" s="1008"/>
      <c r="H52" s="902"/>
      <c r="I52" s="902"/>
    </row>
    <row r="53" spans="1:9" s="42" customFormat="1" outlineLevel="1">
      <c r="A53" s="259"/>
      <c r="B53" s="26" t="s">
        <v>2184</v>
      </c>
      <c r="C53" s="260"/>
      <c r="D53" s="261"/>
      <c r="E53" s="261"/>
      <c r="F53" s="1006"/>
      <c r="G53" s="1008"/>
      <c r="H53" s="902"/>
      <c r="I53" s="902"/>
    </row>
    <row r="54" spans="1:9" s="42" customFormat="1" outlineLevel="1">
      <c r="A54" s="256"/>
      <c r="B54" s="6"/>
      <c r="C54" s="263"/>
      <c r="D54" s="258"/>
      <c r="E54" s="258"/>
      <c r="F54" s="1005"/>
      <c r="G54" s="1008"/>
      <c r="H54" s="902"/>
      <c r="I54" s="902"/>
    </row>
    <row r="55" spans="1:9" s="42" customFormat="1" ht="14.25" outlineLevel="1">
      <c r="A55" s="252" t="s">
        <v>909</v>
      </c>
      <c r="B55" s="298" t="s">
        <v>2186</v>
      </c>
      <c r="C55" s="787" t="s">
        <v>2164</v>
      </c>
      <c r="D55" s="255">
        <v>90</v>
      </c>
      <c r="E55" s="932"/>
      <c r="F55" s="1004" t="str">
        <f t="shared" ref="F55" si="9">IF(N(E55),ROUND(E55*D55,2),"")</f>
        <v/>
      </c>
      <c r="G55" s="1008"/>
      <c r="H55" s="902"/>
      <c r="I55" s="902"/>
    </row>
    <row r="56" spans="1:9" s="42" customFormat="1" outlineLevel="1">
      <c r="A56" s="256"/>
      <c r="B56" s="3" t="s">
        <v>988</v>
      </c>
      <c r="C56" s="257"/>
      <c r="D56" s="258"/>
      <c r="E56" s="258"/>
      <c r="F56" s="1005"/>
      <c r="G56" s="1008"/>
      <c r="H56" s="902"/>
      <c r="I56" s="902"/>
    </row>
    <row r="57" spans="1:9" s="42" customFormat="1" ht="76.5" outlineLevel="1">
      <c r="A57" s="256"/>
      <c r="B57" s="904" t="s">
        <v>2384</v>
      </c>
      <c r="C57" s="257"/>
      <c r="D57" s="258"/>
      <c r="E57" s="258"/>
      <c r="F57" s="1005"/>
      <c r="G57" s="1008"/>
      <c r="H57" s="902"/>
      <c r="I57" s="902"/>
    </row>
    <row r="58" spans="1:9" s="42" customFormat="1" outlineLevel="1">
      <c r="A58" s="259"/>
      <c r="B58" s="26" t="s">
        <v>2187</v>
      </c>
      <c r="C58" s="260"/>
      <c r="D58" s="261"/>
      <c r="E58" s="261"/>
      <c r="F58" s="1006"/>
      <c r="G58" s="1008"/>
      <c r="H58" s="902"/>
      <c r="I58" s="902"/>
    </row>
    <row r="59" spans="1:9" s="42" customFormat="1" outlineLevel="1">
      <c r="A59" s="256"/>
      <c r="B59" s="6"/>
      <c r="C59" s="263"/>
      <c r="D59" s="258"/>
      <c r="E59" s="258"/>
      <c r="F59" s="1005"/>
      <c r="G59" s="1008"/>
      <c r="H59" s="902"/>
      <c r="I59" s="902"/>
    </row>
    <row r="60" spans="1:9" s="42" customFormat="1" ht="14.25" outlineLevel="1">
      <c r="A60" s="252" t="s">
        <v>916</v>
      </c>
      <c r="B60" s="298" t="s">
        <v>2188</v>
      </c>
      <c r="C60" s="787" t="s">
        <v>2164</v>
      </c>
      <c r="D60" s="255">
        <v>185</v>
      </c>
      <c r="E60" s="932"/>
      <c r="F60" s="1004" t="str">
        <f t="shared" ref="F60" si="10">IF(N(E60),ROUND(E60*D60,2),"")</f>
        <v/>
      </c>
      <c r="G60" s="1008"/>
      <c r="H60" s="902"/>
      <c r="I60" s="902"/>
    </row>
    <row r="61" spans="1:9" s="42" customFormat="1" outlineLevel="1">
      <c r="A61" s="256"/>
      <c r="B61" s="3" t="s">
        <v>2385</v>
      </c>
      <c r="C61" s="257"/>
      <c r="D61" s="258"/>
      <c r="E61" s="258"/>
      <c r="F61" s="1005"/>
      <c r="G61" s="1008"/>
      <c r="H61" s="902"/>
      <c r="I61" s="902"/>
    </row>
    <row r="62" spans="1:9" s="42" customFormat="1" ht="63.75" outlineLevel="1">
      <c r="A62" s="256"/>
      <c r="B62" s="904" t="s">
        <v>2386</v>
      </c>
      <c r="C62" s="257"/>
      <c r="D62" s="258"/>
      <c r="E62" s="258"/>
      <c r="F62" s="1005"/>
      <c r="G62" s="1008"/>
      <c r="H62" s="902"/>
      <c r="I62" s="902"/>
    </row>
    <row r="63" spans="1:9" s="42" customFormat="1" outlineLevel="1">
      <c r="A63" s="259"/>
      <c r="B63" s="26" t="s">
        <v>2187</v>
      </c>
      <c r="C63" s="260"/>
      <c r="D63" s="261"/>
      <c r="E63" s="261"/>
      <c r="F63" s="1006"/>
      <c r="G63" s="1008"/>
      <c r="H63" s="902"/>
      <c r="I63" s="902"/>
    </row>
    <row r="64" spans="1:9" s="42" customFormat="1" outlineLevel="1">
      <c r="A64" s="256"/>
      <c r="B64" s="6"/>
      <c r="C64" s="263"/>
      <c r="D64" s="258"/>
      <c r="E64" s="258"/>
      <c r="F64" s="1005"/>
      <c r="G64" s="1008"/>
      <c r="H64" s="902"/>
      <c r="I64" s="902"/>
    </row>
    <row r="65" spans="1:9" s="42" customFormat="1" ht="14.25" outlineLevel="1">
      <c r="A65" s="252" t="s">
        <v>987</v>
      </c>
      <c r="B65" s="34" t="s">
        <v>2193</v>
      </c>
      <c r="C65" s="787" t="s">
        <v>2164</v>
      </c>
      <c r="D65" s="255">
        <v>158</v>
      </c>
      <c r="E65" s="932"/>
      <c r="F65" s="1004" t="str">
        <f t="shared" ref="F65" si="11">IF(N(E65),ROUND(E65*D65,2),"")</f>
        <v/>
      </c>
      <c r="G65" s="1008"/>
      <c r="H65" s="902"/>
      <c r="I65" s="902"/>
    </row>
    <row r="66" spans="1:9" s="42" customFormat="1" outlineLevel="1">
      <c r="A66" s="256"/>
      <c r="B66" s="35" t="s">
        <v>2194</v>
      </c>
      <c r="C66" s="257"/>
      <c r="D66" s="258"/>
      <c r="E66" s="258"/>
      <c r="F66" s="1005"/>
      <c r="G66" s="1008"/>
      <c r="H66" s="902"/>
      <c r="I66" s="902"/>
    </row>
    <row r="67" spans="1:9" s="42" customFormat="1" ht="76.5" outlineLevel="1">
      <c r="A67" s="256"/>
      <c r="B67" s="788" t="s">
        <v>2387</v>
      </c>
      <c r="C67" s="257"/>
      <c r="D67" s="258"/>
      <c r="E67" s="258"/>
      <c r="F67" s="1005"/>
      <c r="G67" s="1008"/>
      <c r="H67" s="902"/>
      <c r="I67" s="902"/>
    </row>
    <row r="68" spans="1:9" s="42" customFormat="1" outlineLevel="1">
      <c r="A68" s="259"/>
      <c r="B68" s="26" t="s">
        <v>2187</v>
      </c>
      <c r="C68" s="260"/>
      <c r="D68" s="261"/>
      <c r="E68" s="261"/>
      <c r="F68" s="1006"/>
      <c r="G68" s="1008"/>
      <c r="H68" s="902"/>
      <c r="I68" s="902"/>
    </row>
    <row r="69" spans="1:9" s="42" customFormat="1" outlineLevel="1">
      <c r="A69" s="256"/>
      <c r="B69" s="6"/>
      <c r="C69" s="263"/>
      <c r="D69" s="258"/>
      <c r="E69" s="258"/>
      <c r="F69" s="1005"/>
      <c r="G69" s="1008"/>
      <c r="H69" s="902"/>
      <c r="I69" s="902"/>
    </row>
    <row r="70" spans="1:9" s="42" customFormat="1" outlineLevel="1">
      <c r="A70" s="252" t="s">
        <v>990</v>
      </c>
      <c r="B70" s="34" t="s">
        <v>2197</v>
      </c>
      <c r="C70" s="787" t="s">
        <v>994</v>
      </c>
      <c r="D70" s="255">
        <v>103595</v>
      </c>
      <c r="E70" s="932"/>
      <c r="F70" s="1004" t="str">
        <f t="shared" ref="F70" si="12">IF(N(E70),ROUND(E70*D70,2),"")</f>
        <v/>
      </c>
      <c r="G70" s="1008"/>
      <c r="H70" s="902"/>
      <c r="I70" s="902"/>
    </row>
    <row r="71" spans="1:9" s="42" customFormat="1" outlineLevel="1">
      <c r="A71" s="256"/>
      <c r="B71" s="35" t="s">
        <v>2358</v>
      </c>
      <c r="C71" s="257"/>
      <c r="D71" s="258"/>
      <c r="E71" s="258"/>
      <c r="F71" s="1005"/>
      <c r="G71" s="1008"/>
      <c r="H71" s="902"/>
      <c r="I71" s="902"/>
    </row>
    <row r="72" spans="1:9" s="42" customFormat="1" ht="51" outlineLevel="1">
      <c r="A72" s="256"/>
      <c r="B72" s="788" t="s">
        <v>2196</v>
      </c>
      <c r="C72" s="257"/>
      <c r="D72" s="258"/>
      <c r="E72" s="258"/>
      <c r="F72" s="1005"/>
      <c r="G72" s="1008"/>
      <c r="H72" s="902"/>
      <c r="I72" s="902"/>
    </row>
    <row r="73" spans="1:9" s="42" customFormat="1" outlineLevel="1">
      <c r="A73" s="259"/>
      <c r="B73" s="26" t="s">
        <v>2195</v>
      </c>
      <c r="C73" s="260"/>
      <c r="D73" s="261"/>
      <c r="E73" s="261"/>
      <c r="F73" s="1006"/>
      <c r="G73" s="1008"/>
      <c r="H73" s="902"/>
      <c r="I73" s="902"/>
    </row>
    <row r="74" spans="1:9" s="42" customFormat="1" outlineLevel="1">
      <c r="A74" s="256"/>
      <c r="B74" s="6"/>
      <c r="C74" s="260"/>
      <c r="D74" s="258"/>
      <c r="E74" s="258"/>
      <c r="F74" s="1005"/>
      <c r="G74" s="1008"/>
      <c r="H74" s="902"/>
      <c r="I74" s="902"/>
    </row>
    <row r="75" spans="1:9" s="42" customFormat="1" outlineLevel="1">
      <c r="A75" s="252" t="s">
        <v>991</v>
      </c>
      <c r="B75" s="34" t="s">
        <v>2189</v>
      </c>
      <c r="C75" s="787" t="s">
        <v>1063</v>
      </c>
      <c r="D75" s="255">
        <v>46</v>
      </c>
      <c r="E75" s="932"/>
      <c r="F75" s="1004" t="str">
        <f t="shared" ref="F75" si="13">IF(N(E75),ROUND(E75*D75,2),"")</f>
        <v/>
      </c>
      <c r="G75" s="1008"/>
      <c r="H75" s="902"/>
      <c r="I75" s="902"/>
    </row>
    <row r="76" spans="1:9" s="42" customFormat="1" outlineLevel="1">
      <c r="A76" s="256"/>
      <c r="B76" s="35" t="s">
        <v>2190</v>
      </c>
      <c r="C76" s="257"/>
      <c r="D76" s="258"/>
      <c r="E76" s="258"/>
      <c r="F76" s="1005"/>
      <c r="G76" s="1008"/>
      <c r="H76" s="902"/>
      <c r="I76" s="902"/>
    </row>
    <row r="77" spans="1:9" s="42" customFormat="1" ht="51" outlineLevel="1">
      <c r="A77" s="256"/>
      <c r="B77" s="788" t="s">
        <v>2192</v>
      </c>
      <c r="C77" s="257"/>
      <c r="D77" s="258"/>
      <c r="E77" s="258"/>
      <c r="F77" s="1005"/>
      <c r="G77" s="1008"/>
      <c r="H77" s="902"/>
      <c r="I77" s="902"/>
    </row>
    <row r="78" spans="1:9" s="42" customFormat="1" outlineLevel="1">
      <c r="A78" s="259"/>
      <c r="B78" s="26" t="s">
        <v>2191</v>
      </c>
      <c r="C78" s="260"/>
      <c r="D78" s="261"/>
      <c r="E78" s="261"/>
      <c r="F78" s="1006"/>
      <c r="G78" s="1008"/>
      <c r="H78" s="902"/>
      <c r="I78" s="902"/>
    </row>
    <row r="79" spans="1:9" s="42" customFormat="1" outlineLevel="1">
      <c r="A79" s="789"/>
      <c r="B79" s="672"/>
      <c r="C79" s="790"/>
      <c r="D79" s="791"/>
      <c r="E79" s="1508"/>
      <c r="F79" s="1507"/>
      <c r="G79" s="1008"/>
      <c r="H79" s="902"/>
      <c r="I79" s="902"/>
    </row>
    <row r="80" spans="1:9" s="42" customFormat="1" ht="14.25" outlineLevel="1">
      <c r="A80" s="252" t="s">
        <v>992</v>
      </c>
      <c r="B80" s="34" t="s">
        <v>2198</v>
      </c>
      <c r="C80" s="792" t="s">
        <v>521</v>
      </c>
      <c r="D80" s="784">
        <v>780</v>
      </c>
      <c r="E80" s="932"/>
      <c r="F80" s="1004" t="str">
        <f t="shared" ref="F80" si="14">IF(N(E80),ROUND(E80*D80,2),"")</f>
        <v/>
      </c>
      <c r="G80" s="1008"/>
      <c r="H80" s="902"/>
      <c r="I80" s="902"/>
    </row>
    <row r="81" spans="1:9" s="42" customFormat="1" outlineLevel="1">
      <c r="A81" s="256"/>
      <c r="B81" s="35" t="s">
        <v>2200</v>
      </c>
      <c r="C81" s="257"/>
      <c r="D81" s="258"/>
      <c r="E81" s="258"/>
      <c r="F81" s="1005"/>
      <c r="G81" s="1008"/>
      <c r="H81" s="902"/>
      <c r="I81" s="902"/>
    </row>
    <row r="82" spans="1:9" s="42" customFormat="1" ht="140.25" outlineLevel="1">
      <c r="A82" s="256"/>
      <c r="B82" s="788" t="s">
        <v>2199</v>
      </c>
      <c r="C82" s="257"/>
      <c r="D82" s="258"/>
      <c r="E82" s="258"/>
      <c r="F82" s="1005"/>
      <c r="G82" s="1008"/>
      <c r="H82" s="902"/>
      <c r="I82" s="902"/>
    </row>
    <row r="83" spans="1:9" s="42" customFormat="1" ht="14.25" outlineLevel="1">
      <c r="A83" s="259"/>
      <c r="B83" s="26" t="s">
        <v>2203</v>
      </c>
      <c r="C83" s="260"/>
      <c r="D83" s="261"/>
      <c r="E83" s="261"/>
      <c r="F83" s="1006"/>
      <c r="G83" s="1008"/>
      <c r="H83" s="902"/>
      <c r="I83" s="902"/>
    </row>
    <row r="84" spans="1:9" s="42" customFormat="1" outlineLevel="1">
      <c r="A84" s="789"/>
      <c r="B84" s="672"/>
      <c r="C84" s="790"/>
      <c r="D84" s="791"/>
      <c r="E84" s="1508"/>
      <c r="F84" s="1507"/>
      <c r="G84" s="1008"/>
      <c r="H84" s="902"/>
      <c r="I84" s="902"/>
    </row>
    <row r="85" spans="1:9" s="42" customFormat="1" ht="14.25" outlineLevel="1">
      <c r="A85" s="252" t="s">
        <v>1037</v>
      </c>
      <c r="B85" s="34" t="s">
        <v>2202</v>
      </c>
      <c r="C85" s="792" t="s">
        <v>521</v>
      </c>
      <c r="D85" s="784">
        <v>380</v>
      </c>
      <c r="E85" s="932"/>
      <c r="F85" s="1004" t="str">
        <f t="shared" ref="F85" si="15">IF(N(E85),ROUND(E85*D85,2),"")</f>
        <v/>
      </c>
      <c r="G85" s="1008"/>
      <c r="H85" s="902"/>
      <c r="I85" s="902"/>
    </row>
    <row r="86" spans="1:9" s="42" customFormat="1" outlineLevel="1">
      <c r="A86" s="256"/>
      <c r="B86" s="35" t="s">
        <v>2200</v>
      </c>
      <c r="C86" s="257"/>
      <c r="D86" s="258"/>
      <c r="E86" s="258"/>
      <c r="F86" s="1005"/>
      <c r="G86" s="1008"/>
      <c r="H86" s="902"/>
      <c r="I86" s="902"/>
    </row>
    <row r="87" spans="1:9" s="42" customFormat="1" ht="127.5" outlineLevel="1">
      <c r="A87" s="256"/>
      <c r="B87" s="788" t="s">
        <v>2201</v>
      </c>
      <c r="C87" s="257"/>
      <c r="D87" s="258"/>
      <c r="E87" s="258"/>
      <c r="F87" s="1005"/>
      <c r="G87" s="1008"/>
      <c r="H87" s="902"/>
      <c r="I87" s="902"/>
    </row>
    <row r="88" spans="1:9" s="42" customFormat="1" ht="14.25" outlineLevel="1">
      <c r="A88" s="259"/>
      <c r="B88" s="26" t="s">
        <v>2208</v>
      </c>
      <c r="C88" s="260"/>
      <c r="D88" s="261"/>
      <c r="E88" s="261"/>
      <c r="F88" s="1006"/>
      <c r="G88" s="1008"/>
      <c r="H88" s="902"/>
      <c r="I88" s="902"/>
    </row>
    <row r="89" spans="1:9" s="42" customFormat="1" outlineLevel="1">
      <c r="A89" s="793"/>
      <c r="B89" s="794"/>
      <c r="C89" s="790"/>
      <c r="D89" s="791"/>
      <c r="E89" s="1508"/>
      <c r="F89" s="1509"/>
      <c r="G89" s="1008"/>
      <c r="H89" s="902"/>
      <c r="I89" s="902"/>
    </row>
    <row r="90" spans="1:9" s="42" customFormat="1" ht="14.25" outlineLevel="1">
      <c r="A90" s="252" t="s">
        <v>1038</v>
      </c>
      <c r="B90" s="34" t="s">
        <v>2204</v>
      </c>
      <c r="C90" s="792" t="s">
        <v>521</v>
      </c>
      <c r="D90" s="784">
        <v>400</v>
      </c>
      <c r="E90" s="932"/>
      <c r="F90" s="1004" t="str">
        <f t="shared" ref="F90" si="16">IF(N(E90),ROUND(E90*D90,2),"")</f>
        <v/>
      </c>
      <c r="G90" s="1008"/>
      <c r="H90" s="902"/>
      <c r="I90" s="902"/>
    </row>
    <row r="91" spans="1:9" s="42" customFormat="1" outlineLevel="1">
      <c r="A91" s="256"/>
      <c r="B91" s="35" t="s">
        <v>2206</v>
      </c>
      <c r="C91" s="257"/>
      <c r="D91" s="258"/>
      <c r="E91" s="258"/>
      <c r="F91" s="1005"/>
      <c r="G91" s="1008"/>
      <c r="H91" s="902"/>
      <c r="I91" s="902"/>
    </row>
    <row r="92" spans="1:9" s="42" customFormat="1" ht="89.25" outlineLevel="1">
      <c r="A92" s="256"/>
      <c r="B92" s="788" t="s">
        <v>2205</v>
      </c>
      <c r="C92" s="257"/>
      <c r="D92" s="258"/>
      <c r="E92" s="258"/>
      <c r="F92" s="1005"/>
      <c r="G92" s="1008"/>
      <c r="H92" s="902"/>
      <c r="I92" s="902"/>
    </row>
    <row r="93" spans="1:9" s="42" customFormat="1" ht="14.25" outlineLevel="1">
      <c r="A93" s="259"/>
      <c r="B93" s="26" t="s">
        <v>2203</v>
      </c>
      <c r="C93" s="260"/>
      <c r="D93" s="261"/>
      <c r="E93" s="261"/>
      <c r="F93" s="1006"/>
      <c r="G93" s="1008"/>
      <c r="H93" s="902"/>
      <c r="I93" s="902"/>
    </row>
    <row r="94" spans="1:9" s="42" customFormat="1" outlineLevel="1">
      <c r="A94" s="793"/>
      <c r="B94" s="794"/>
      <c r="C94" s="790"/>
      <c r="D94" s="791"/>
      <c r="E94" s="1508"/>
      <c r="F94" s="1509"/>
      <c r="G94" s="1008"/>
      <c r="H94" s="902"/>
      <c r="I94" s="902"/>
    </row>
    <row r="95" spans="1:9" s="42" customFormat="1" ht="14.25" outlineLevel="1">
      <c r="A95" s="252" t="s">
        <v>153</v>
      </c>
      <c r="B95" s="298" t="s">
        <v>2207</v>
      </c>
      <c r="C95" s="903" t="s">
        <v>521</v>
      </c>
      <c r="D95" s="784">
        <v>510</v>
      </c>
      <c r="E95" s="932"/>
      <c r="F95" s="1004" t="str">
        <f t="shared" ref="F95" si="17">IF(N(E95),ROUND(E95*D95,2),"")</f>
        <v/>
      </c>
      <c r="G95" s="1008"/>
      <c r="H95" s="902"/>
      <c r="I95" s="902"/>
    </row>
    <row r="96" spans="1:9" s="42" customFormat="1" outlineLevel="1">
      <c r="A96" s="256"/>
      <c r="B96" s="3" t="s">
        <v>2209</v>
      </c>
      <c r="C96" s="257"/>
      <c r="D96" s="258"/>
      <c r="E96" s="258"/>
      <c r="F96" s="1005"/>
      <c r="G96" s="1008"/>
      <c r="H96" s="902"/>
      <c r="I96" s="902"/>
    </row>
    <row r="97" spans="1:9" s="42" customFormat="1" ht="306" outlineLevel="1">
      <c r="A97" s="256"/>
      <c r="B97" s="904" t="s">
        <v>2210</v>
      </c>
      <c r="C97" s="257"/>
      <c r="D97" s="258"/>
      <c r="E97" s="258"/>
      <c r="F97" s="1005"/>
      <c r="G97" s="1008"/>
      <c r="H97" s="902"/>
      <c r="I97" s="902"/>
    </row>
    <row r="98" spans="1:9" s="42" customFormat="1" ht="14.25" outlineLevel="1">
      <c r="A98" s="259"/>
      <c r="B98" s="26" t="s">
        <v>2203</v>
      </c>
      <c r="C98" s="260"/>
      <c r="D98" s="261"/>
      <c r="E98" s="261"/>
      <c r="F98" s="1006"/>
      <c r="G98" s="1008"/>
      <c r="H98" s="902"/>
      <c r="I98" s="902"/>
    </row>
    <row r="99" spans="1:9" s="42" customFormat="1" outlineLevel="1">
      <c r="A99" s="793"/>
      <c r="B99" s="794"/>
      <c r="C99" s="790"/>
      <c r="D99" s="791"/>
      <c r="E99" s="1508"/>
      <c r="F99" s="1509"/>
      <c r="G99" s="1008"/>
      <c r="H99" s="902"/>
      <c r="I99" s="902"/>
    </row>
    <row r="100" spans="1:9" s="42" customFormat="1" outlineLevel="1">
      <c r="A100" s="252" t="s">
        <v>154</v>
      </c>
      <c r="B100" s="34" t="s">
        <v>2211</v>
      </c>
      <c r="C100" s="792"/>
      <c r="D100" s="784"/>
      <c r="E100" s="255"/>
      <c r="F100" s="1004"/>
      <c r="G100" s="1008"/>
      <c r="H100" s="902"/>
      <c r="I100" s="902"/>
    </row>
    <row r="101" spans="1:9" s="42" customFormat="1" ht="204" outlineLevel="1">
      <c r="A101" s="256"/>
      <c r="B101" s="712" t="s">
        <v>2213</v>
      </c>
      <c r="C101" s="795"/>
      <c r="D101" s="791"/>
      <c r="E101" s="791"/>
      <c r="F101" s="1507"/>
      <c r="G101" s="1008"/>
      <c r="H101" s="902"/>
      <c r="I101" s="902"/>
    </row>
    <row r="102" spans="1:9" s="42" customFormat="1" outlineLevel="1">
      <c r="A102" s="256"/>
      <c r="B102" s="712" t="s">
        <v>2212</v>
      </c>
      <c r="C102" s="796"/>
      <c r="D102" s="797"/>
      <c r="E102" s="797"/>
      <c r="F102" s="1507"/>
      <c r="G102" s="1008"/>
      <c r="H102" s="902"/>
      <c r="I102" s="902"/>
    </row>
    <row r="103" spans="1:9" s="42" customFormat="1" outlineLevel="1">
      <c r="A103" s="262" t="s">
        <v>2336</v>
      </c>
      <c r="B103" s="798" t="s">
        <v>1957</v>
      </c>
      <c r="C103" s="799" t="s">
        <v>585</v>
      </c>
      <c r="D103" s="786">
        <v>558</v>
      </c>
      <c r="E103" s="930"/>
      <c r="F103" s="1510" t="str">
        <f t="shared" ref="F103:F104" si="18">IF(N(E103),ROUND(E103*D103,2),"")</f>
        <v/>
      </c>
      <c r="G103" s="1008"/>
      <c r="H103" s="902"/>
      <c r="I103" s="902"/>
    </row>
    <row r="104" spans="1:9" s="42" customFormat="1" outlineLevel="1">
      <c r="A104" s="262" t="s">
        <v>2390</v>
      </c>
      <c r="B104" s="798" t="s">
        <v>1958</v>
      </c>
      <c r="C104" s="799" t="s">
        <v>585</v>
      </c>
      <c r="D104" s="786">
        <v>1000</v>
      </c>
      <c r="E104" s="930"/>
      <c r="F104" s="1510" t="str">
        <f t="shared" si="18"/>
        <v/>
      </c>
      <c r="G104" s="1008"/>
      <c r="H104" s="902"/>
      <c r="I104" s="902"/>
    </row>
    <row r="105" spans="1:9" s="42" customFormat="1" outlineLevel="1">
      <c r="A105" s="785"/>
      <c r="B105" s="750"/>
      <c r="C105" s="645"/>
      <c r="D105" s="800"/>
      <c r="E105" s="800"/>
      <c r="F105" s="1510"/>
      <c r="G105" s="1008"/>
      <c r="H105" s="902"/>
      <c r="I105" s="902"/>
    </row>
    <row r="106" spans="1:9" s="42" customFormat="1" outlineLevel="1">
      <c r="A106" s="252" t="s">
        <v>155</v>
      </c>
      <c r="B106" s="34" t="s">
        <v>2214</v>
      </c>
      <c r="C106" s="795" t="s">
        <v>585</v>
      </c>
      <c r="D106" s="784">
        <v>846</v>
      </c>
      <c r="E106" s="932"/>
      <c r="F106" s="1004" t="str">
        <f t="shared" ref="F106" si="19">IF(N(E106),ROUND(E106*D106,2),"")</f>
        <v/>
      </c>
      <c r="G106" s="1008"/>
      <c r="H106" s="902"/>
      <c r="I106" s="902"/>
    </row>
    <row r="107" spans="1:9" s="42" customFormat="1" ht="178.5" outlineLevel="1">
      <c r="A107" s="256"/>
      <c r="B107" s="712" t="s">
        <v>2215</v>
      </c>
      <c r="C107" s="795"/>
      <c r="D107" s="791"/>
      <c r="E107" s="791"/>
      <c r="F107" s="1507"/>
      <c r="G107" s="1008"/>
      <c r="H107" s="902"/>
      <c r="I107" s="902"/>
    </row>
    <row r="108" spans="1:9" s="42" customFormat="1" outlineLevel="1">
      <c r="A108" s="259"/>
      <c r="B108" s="801" t="s">
        <v>2212</v>
      </c>
      <c r="C108" s="796"/>
      <c r="D108" s="797"/>
      <c r="E108" s="797"/>
      <c r="F108" s="1507"/>
      <c r="G108" s="1008"/>
      <c r="H108" s="902"/>
      <c r="I108" s="902"/>
    </row>
    <row r="109" spans="1:9" s="42" customFormat="1" outlineLevel="1">
      <c r="A109" s="802"/>
      <c r="B109" s="803"/>
      <c r="C109" s="790"/>
      <c r="D109" s="800"/>
      <c r="E109" s="1508"/>
      <c r="F109" s="1510"/>
      <c r="G109" s="1008"/>
      <c r="H109" s="902"/>
      <c r="I109" s="902"/>
    </row>
    <row r="110" spans="1:9" s="42" customFormat="1" outlineLevel="1">
      <c r="A110" s="252" t="s">
        <v>424</v>
      </c>
      <c r="B110" s="3" t="s">
        <v>2216</v>
      </c>
      <c r="C110" s="953" t="s">
        <v>585</v>
      </c>
      <c r="D110" s="784">
        <v>279</v>
      </c>
      <c r="E110" s="932"/>
      <c r="F110" s="1004" t="str">
        <f t="shared" ref="F110" si="20">IF(N(E110),ROUND(E110*D110,2),"")</f>
        <v/>
      </c>
      <c r="G110" s="1008"/>
      <c r="H110" s="902"/>
      <c r="I110" s="902"/>
    </row>
    <row r="111" spans="1:9" s="42" customFormat="1" ht="165.75" outlineLevel="1">
      <c r="A111" s="256"/>
      <c r="B111" s="712" t="s">
        <v>2365</v>
      </c>
      <c r="C111" s="953"/>
      <c r="D111" s="791"/>
      <c r="E111" s="791"/>
      <c r="F111" s="1511"/>
      <c r="G111" s="1008"/>
      <c r="H111" s="902"/>
      <c r="I111" s="902"/>
    </row>
    <row r="112" spans="1:9" s="42" customFormat="1" outlineLevel="1">
      <c r="A112" s="259"/>
      <c r="B112" s="801" t="s">
        <v>2212</v>
      </c>
      <c r="C112" s="954"/>
      <c r="D112" s="797"/>
      <c r="E112" s="797"/>
      <c r="F112" s="1511"/>
      <c r="G112" s="1008"/>
      <c r="H112" s="902"/>
      <c r="I112" s="902"/>
    </row>
    <row r="113" spans="1:9" s="42" customFormat="1" outlineLevel="1">
      <c r="A113" s="949"/>
      <c r="B113" s="955"/>
      <c r="C113" s="956"/>
      <c r="D113" s="791"/>
      <c r="E113" s="791"/>
      <c r="F113" s="1512"/>
      <c r="G113" s="1008"/>
      <c r="H113" s="902"/>
      <c r="I113" s="902"/>
    </row>
    <row r="114" spans="1:9" s="42" customFormat="1" outlineLevel="1">
      <c r="A114" s="252" t="s">
        <v>1538</v>
      </c>
      <c r="B114" s="3" t="s">
        <v>2217</v>
      </c>
      <c r="C114" s="953" t="s">
        <v>585</v>
      </c>
      <c r="D114" s="784">
        <v>734</v>
      </c>
      <c r="E114" s="932"/>
      <c r="F114" s="1004" t="str">
        <f t="shared" ref="F114" si="21">IF(N(E114),ROUND(E114*D114,2),"")</f>
        <v/>
      </c>
      <c r="G114" s="1008"/>
      <c r="H114" s="902"/>
      <c r="I114" s="902"/>
    </row>
    <row r="115" spans="1:9" s="42" customFormat="1" ht="165.75" outlineLevel="1">
      <c r="A115" s="256"/>
      <c r="B115" s="712" t="s">
        <v>2366</v>
      </c>
      <c r="C115" s="953"/>
      <c r="D115" s="791"/>
      <c r="E115" s="791"/>
      <c r="F115" s="1511"/>
      <c r="G115" s="1008"/>
      <c r="H115" s="902"/>
      <c r="I115" s="902"/>
    </row>
    <row r="116" spans="1:9" s="42" customFormat="1" outlineLevel="1">
      <c r="A116" s="259"/>
      <c r="B116" s="801" t="s">
        <v>2212</v>
      </c>
      <c r="C116" s="954"/>
      <c r="D116" s="797"/>
      <c r="E116" s="797"/>
      <c r="F116" s="1513"/>
      <c r="G116" s="1008"/>
      <c r="H116" s="902"/>
      <c r="I116" s="902"/>
    </row>
    <row r="117" spans="1:9" s="42" customFormat="1" outlineLevel="1">
      <c r="A117" s="802"/>
      <c r="B117" s="803"/>
      <c r="C117" s="790"/>
      <c r="D117" s="791"/>
      <c r="E117" s="1508"/>
      <c r="F117" s="1507"/>
      <c r="G117" s="1008"/>
      <c r="H117" s="902"/>
      <c r="I117" s="902"/>
    </row>
    <row r="118" spans="1:9" s="42" customFormat="1" outlineLevel="1">
      <c r="A118" s="252" t="s">
        <v>2218</v>
      </c>
      <c r="B118" s="35" t="s">
        <v>1959</v>
      </c>
      <c r="C118" s="795" t="s">
        <v>585</v>
      </c>
      <c r="D118" s="784">
        <v>182</v>
      </c>
      <c r="E118" s="932"/>
      <c r="F118" s="1004" t="str">
        <f t="shared" ref="F118" si="22">IF(N(E118),ROUND(E118*D118,2),"")</f>
        <v/>
      </c>
      <c r="G118" s="1008"/>
      <c r="H118" s="902"/>
      <c r="I118" s="902"/>
    </row>
    <row r="119" spans="1:9" s="42" customFormat="1" ht="204" outlineLevel="1">
      <c r="A119" s="256"/>
      <c r="B119" s="712" t="s">
        <v>1755</v>
      </c>
      <c r="C119" s="795"/>
      <c r="D119" s="791"/>
      <c r="E119" s="791"/>
      <c r="F119" s="1507"/>
      <c r="G119" s="1008"/>
      <c r="H119" s="902"/>
      <c r="I119" s="902"/>
    </row>
    <row r="120" spans="1:9" s="42" customFormat="1" outlineLevel="1">
      <c r="A120" s="259"/>
      <c r="B120" s="801" t="s">
        <v>2212</v>
      </c>
      <c r="C120" s="796"/>
      <c r="D120" s="797"/>
      <c r="E120" s="797"/>
      <c r="F120" s="1514"/>
      <c r="G120" s="1008"/>
      <c r="H120" s="902"/>
      <c r="I120" s="902"/>
    </row>
    <row r="121" spans="1:9" s="42" customFormat="1" outlineLevel="1">
      <c r="A121" s="802"/>
      <c r="B121" s="803"/>
      <c r="C121" s="790"/>
      <c r="D121" s="791"/>
      <c r="E121" s="1508"/>
      <c r="F121" s="1507"/>
      <c r="G121" s="1008"/>
      <c r="H121" s="902"/>
      <c r="I121" s="902"/>
    </row>
    <row r="122" spans="1:9" s="42" customFormat="1" outlineLevel="1">
      <c r="A122" s="252" t="s">
        <v>1758</v>
      </c>
      <c r="B122" s="35" t="s">
        <v>1825</v>
      </c>
      <c r="C122" s="795" t="s">
        <v>585</v>
      </c>
      <c r="D122" s="784">
        <v>140</v>
      </c>
      <c r="E122" s="932"/>
      <c r="F122" s="1004" t="str">
        <f t="shared" ref="F122" si="23">IF(N(E122),ROUND(E122*D122,2),"")</f>
        <v/>
      </c>
      <c r="G122" s="1008"/>
      <c r="H122" s="902"/>
      <c r="I122" s="902"/>
    </row>
    <row r="123" spans="1:9" s="42" customFormat="1" ht="216.75" outlineLevel="1">
      <c r="A123" s="256"/>
      <c r="B123" s="712" t="s">
        <v>1756</v>
      </c>
      <c r="C123" s="795"/>
      <c r="D123" s="791"/>
      <c r="E123" s="791"/>
      <c r="F123" s="1507"/>
      <c r="G123" s="1008"/>
      <c r="H123" s="902"/>
      <c r="I123" s="902"/>
    </row>
    <row r="124" spans="1:9" s="42" customFormat="1" outlineLevel="1">
      <c r="A124" s="259"/>
      <c r="B124" s="801" t="s">
        <v>2212</v>
      </c>
      <c r="C124" s="796"/>
      <c r="D124" s="797"/>
      <c r="E124" s="797"/>
      <c r="F124" s="1514"/>
      <c r="G124" s="1008"/>
      <c r="H124" s="902"/>
      <c r="I124" s="902"/>
    </row>
    <row r="125" spans="1:9" s="42" customFormat="1" outlineLevel="1">
      <c r="A125" s="802"/>
      <c r="B125" s="804"/>
      <c r="C125" s="792"/>
      <c r="D125" s="791"/>
      <c r="E125" s="1508"/>
      <c r="F125" s="1507"/>
      <c r="G125" s="1008"/>
      <c r="H125" s="902"/>
      <c r="I125" s="902"/>
    </row>
    <row r="126" spans="1:9" s="42" customFormat="1" outlineLevel="1">
      <c r="A126" s="442" t="s">
        <v>1766</v>
      </c>
      <c r="B126" s="948" t="s">
        <v>2378</v>
      </c>
      <c r="C126" s="1022" t="s">
        <v>491</v>
      </c>
      <c r="D126" s="1023">
        <v>167</v>
      </c>
      <c r="E126" s="1021"/>
      <c r="F126" s="784" t="str">
        <f t="shared" ref="F126" si="24">IF(N(E126),ROUND(E126*D126,2),"")</f>
        <v/>
      </c>
      <c r="G126" s="1008"/>
      <c r="H126" s="902"/>
      <c r="I126" s="902"/>
    </row>
    <row r="127" spans="1:9" s="42" customFormat="1" ht="76.5" outlineLevel="1">
      <c r="A127" s="949"/>
      <c r="B127" s="950" t="s">
        <v>2379</v>
      </c>
      <c r="C127" s="951"/>
      <c r="D127" s="952"/>
      <c r="E127" s="952"/>
      <c r="F127" s="1511"/>
      <c r="G127" s="1008"/>
      <c r="H127" s="902"/>
      <c r="I127" s="902"/>
    </row>
    <row r="128" spans="1:9" s="42" customFormat="1" outlineLevel="1">
      <c r="A128" s="259"/>
      <c r="B128" s="1024" t="s">
        <v>162</v>
      </c>
      <c r="C128" s="1025"/>
      <c r="D128" s="1026"/>
      <c r="E128" s="1515"/>
      <c r="F128" s="1516"/>
      <c r="G128" s="1008"/>
      <c r="H128" s="902"/>
      <c r="I128" s="902"/>
    </row>
    <row r="129" spans="1:9" s="42" customFormat="1" outlineLevel="1">
      <c r="A129" s="802"/>
      <c r="B129" s="804"/>
      <c r="C129" s="792"/>
      <c r="D129" s="791"/>
      <c r="E129" s="1508"/>
      <c r="F129" s="1507"/>
      <c r="G129" s="1008"/>
      <c r="H129" s="902"/>
      <c r="I129" s="902"/>
    </row>
    <row r="130" spans="1:9" s="42" customFormat="1" outlineLevel="1">
      <c r="A130" s="252" t="s">
        <v>1770</v>
      </c>
      <c r="B130" s="253" t="s">
        <v>1757</v>
      </c>
      <c r="C130" s="254"/>
      <c r="D130" s="255"/>
      <c r="E130" s="255"/>
      <c r="F130" s="1004"/>
      <c r="G130" s="1008"/>
      <c r="H130" s="902"/>
      <c r="I130" s="902"/>
    </row>
    <row r="131" spans="1:9" s="42" customFormat="1" outlineLevel="1">
      <c r="A131" s="259"/>
      <c r="B131" s="26" t="s">
        <v>1759</v>
      </c>
      <c r="C131" s="260"/>
      <c r="D131" s="261"/>
      <c r="E131" s="261"/>
      <c r="F131" s="1006"/>
      <c r="G131" s="1008"/>
      <c r="H131" s="902"/>
      <c r="I131" s="902"/>
    </row>
    <row r="132" spans="1:9" s="42" customFormat="1" outlineLevel="1">
      <c r="A132" s="256"/>
      <c r="B132" s="6"/>
      <c r="C132" s="263"/>
      <c r="D132" s="264"/>
      <c r="E132" s="258"/>
      <c r="F132" s="1005"/>
      <c r="G132" s="1008"/>
      <c r="H132" s="902"/>
      <c r="I132" s="902"/>
    </row>
    <row r="133" spans="1:9" s="42" customFormat="1" ht="14.25" outlineLevel="1">
      <c r="A133" s="252" t="s">
        <v>2391</v>
      </c>
      <c r="B133" s="253" t="s">
        <v>1760</v>
      </c>
      <c r="C133" s="787" t="s">
        <v>2164</v>
      </c>
      <c r="D133" s="805">
        <v>60</v>
      </c>
      <c r="E133" s="932"/>
      <c r="F133" s="1004" t="str">
        <f t="shared" ref="F133" si="25">IF(N(E133),ROUND(E133*D133,2),"")</f>
        <v/>
      </c>
      <c r="G133" s="1008"/>
      <c r="H133" s="902"/>
      <c r="I133" s="902"/>
    </row>
    <row r="134" spans="1:9" s="42" customFormat="1" outlineLevel="1">
      <c r="A134" s="256"/>
      <c r="B134" s="6" t="s">
        <v>1763</v>
      </c>
      <c r="C134" s="257"/>
      <c r="D134" s="258"/>
      <c r="E134" s="258"/>
      <c r="F134" s="1005"/>
      <c r="G134" s="1008"/>
      <c r="H134" s="902"/>
      <c r="I134" s="902"/>
    </row>
    <row r="135" spans="1:9" s="42" customFormat="1" ht="51" outlineLevel="1">
      <c r="A135" s="256"/>
      <c r="B135" s="6" t="s">
        <v>1761</v>
      </c>
      <c r="C135" s="257"/>
      <c r="D135" s="258"/>
      <c r="E135" s="258"/>
      <c r="F135" s="1005"/>
      <c r="G135" s="1008"/>
      <c r="H135" s="902"/>
      <c r="I135" s="902"/>
    </row>
    <row r="136" spans="1:9" s="42" customFormat="1" ht="14.25" outlineLevel="1">
      <c r="A136" s="259"/>
      <c r="B136" s="26" t="s">
        <v>1762</v>
      </c>
      <c r="C136" s="260"/>
      <c r="D136" s="261"/>
      <c r="E136" s="261"/>
      <c r="F136" s="1006"/>
      <c r="G136" s="1008"/>
      <c r="H136" s="902"/>
      <c r="I136" s="902"/>
    </row>
    <row r="137" spans="1:9" s="42" customFormat="1" outlineLevel="1">
      <c r="A137" s="256"/>
      <c r="B137" s="6"/>
      <c r="C137" s="263"/>
      <c r="D137" s="264"/>
      <c r="E137" s="258"/>
      <c r="F137" s="1005"/>
      <c r="G137" s="1008"/>
      <c r="H137" s="902"/>
      <c r="I137" s="902"/>
    </row>
    <row r="138" spans="1:9" s="42" customFormat="1" outlineLevel="1">
      <c r="A138" s="252" t="s">
        <v>2392</v>
      </c>
      <c r="B138" s="253" t="s">
        <v>1764</v>
      </c>
      <c r="C138" s="787" t="s">
        <v>1063</v>
      </c>
      <c r="D138" s="805">
        <v>90</v>
      </c>
      <c r="E138" s="932"/>
      <c r="F138" s="1004" t="str">
        <f t="shared" ref="F138" si="26">IF(N(E138),ROUND(E138*D138,2),"")</f>
        <v/>
      </c>
      <c r="G138" s="1008"/>
      <c r="H138" s="902"/>
      <c r="I138" s="902"/>
    </row>
    <row r="139" spans="1:9" s="42" customFormat="1" outlineLevel="1">
      <c r="A139" s="256"/>
      <c r="B139" s="6" t="s">
        <v>1765</v>
      </c>
      <c r="C139" s="257"/>
      <c r="D139" s="258"/>
      <c r="E139" s="258"/>
      <c r="F139" s="1005"/>
      <c r="G139" s="1008"/>
      <c r="H139" s="902"/>
      <c r="I139" s="902"/>
    </row>
    <row r="140" spans="1:9" s="42" customFormat="1" ht="51" outlineLevel="1">
      <c r="A140" s="256"/>
      <c r="B140" s="6" t="s">
        <v>1960</v>
      </c>
      <c r="C140" s="257"/>
      <c r="D140" s="258"/>
      <c r="E140" s="258"/>
      <c r="F140" s="1005"/>
      <c r="G140" s="1008"/>
      <c r="H140" s="902"/>
      <c r="I140" s="902"/>
    </row>
    <row r="141" spans="1:9" s="42" customFormat="1" outlineLevel="1">
      <c r="A141" s="259"/>
      <c r="B141" s="26" t="s">
        <v>1769</v>
      </c>
      <c r="C141" s="260"/>
      <c r="D141" s="261"/>
      <c r="E141" s="261"/>
      <c r="F141" s="1006"/>
      <c r="G141" s="1008"/>
      <c r="H141" s="902"/>
      <c r="I141" s="902"/>
    </row>
    <row r="142" spans="1:9" s="42" customFormat="1" outlineLevel="1">
      <c r="A142" s="256"/>
      <c r="B142" s="6"/>
      <c r="C142" s="263"/>
      <c r="D142" s="264"/>
      <c r="E142" s="258"/>
      <c r="F142" s="1005"/>
      <c r="G142" s="1008"/>
      <c r="H142" s="902"/>
      <c r="I142" s="902"/>
    </row>
    <row r="143" spans="1:9" s="42" customFormat="1" outlineLevel="1">
      <c r="A143" s="252" t="s">
        <v>1775</v>
      </c>
      <c r="B143" s="253" t="s">
        <v>1961</v>
      </c>
      <c r="C143" s="787" t="s">
        <v>1063</v>
      </c>
      <c r="D143" s="805">
        <v>7</v>
      </c>
      <c r="E143" s="932"/>
      <c r="F143" s="1004" t="str">
        <f t="shared" ref="F143" si="27">IF(N(E143),ROUND(E143*D143,2),"")</f>
        <v/>
      </c>
      <c r="G143" s="1008"/>
      <c r="H143" s="902"/>
      <c r="I143" s="902"/>
    </row>
    <row r="144" spans="1:9" s="42" customFormat="1" outlineLevel="1">
      <c r="A144" s="256"/>
      <c r="B144" s="6" t="s">
        <v>1768</v>
      </c>
      <c r="C144" s="257"/>
      <c r="D144" s="258"/>
      <c r="E144" s="258"/>
      <c r="F144" s="1005"/>
      <c r="G144" s="1008"/>
      <c r="H144" s="902"/>
      <c r="I144" s="902"/>
    </row>
    <row r="145" spans="1:9" s="42" customFormat="1" ht="127.5" outlineLevel="1">
      <c r="A145" s="256"/>
      <c r="B145" s="6" t="s">
        <v>1767</v>
      </c>
      <c r="C145" s="257"/>
      <c r="D145" s="258"/>
      <c r="E145" s="258"/>
      <c r="F145" s="1005"/>
      <c r="G145" s="1008"/>
      <c r="H145" s="902"/>
      <c r="I145" s="902"/>
    </row>
    <row r="146" spans="1:9" s="42" customFormat="1" outlineLevel="1">
      <c r="A146" s="259"/>
      <c r="B146" s="26" t="s">
        <v>1769</v>
      </c>
      <c r="C146" s="260"/>
      <c r="D146" s="261"/>
      <c r="E146" s="261"/>
      <c r="F146" s="1006"/>
      <c r="G146" s="1008"/>
      <c r="H146" s="902"/>
      <c r="I146" s="902"/>
    </row>
    <row r="147" spans="1:9" s="42" customFormat="1" outlineLevel="1">
      <c r="A147" s="256"/>
      <c r="B147" s="6"/>
      <c r="C147" s="263"/>
      <c r="D147" s="264"/>
      <c r="E147" s="258"/>
      <c r="F147" s="1005"/>
      <c r="G147" s="1008"/>
      <c r="H147" s="902"/>
      <c r="I147" s="902"/>
    </row>
    <row r="148" spans="1:9" s="42" customFormat="1" outlineLevel="1">
      <c r="A148" s="252" t="s">
        <v>1777</v>
      </c>
      <c r="B148" s="253" t="s">
        <v>1771</v>
      </c>
      <c r="C148" s="787" t="s">
        <v>491</v>
      </c>
      <c r="D148" s="805">
        <v>8</v>
      </c>
      <c r="E148" s="932"/>
      <c r="F148" s="1004" t="str">
        <f t="shared" ref="F148" si="28">IF(N(E148),ROUND(E148*D148,2),"")</f>
        <v/>
      </c>
      <c r="G148" s="1008"/>
      <c r="H148" s="902"/>
      <c r="I148" s="902"/>
    </row>
    <row r="149" spans="1:9" s="42" customFormat="1" outlineLevel="1">
      <c r="A149" s="256"/>
      <c r="B149" s="6" t="s">
        <v>1772</v>
      </c>
      <c r="C149" s="257"/>
      <c r="D149" s="258"/>
      <c r="E149" s="258"/>
      <c r="F149" s="1005"/>
      <c r="G149" s="1008"/>
      <c r="H149" s="902"/>
      <c r="I149" s="902"/>
    </row>
    <row r="150" spans="1:9" s="42" customFormat="1" ht="154.5" customHeight="1" outlineLevel="1">
      <c r="A150" s="256"/>
      <c r="B150" s="6" t="s">
        <v>2416</v>
      </c>
      <c r="C150" s="257"/>
      <c r="D150" s="258"/>
      <c r="E150" s="258"/>
      <c r="F150" s="1005"/>
      <c r="G150" s="1008"/>
      <c r="H150" s="902"/>
      <c r="I150" s="902"/>
    </row>
    <row r="151" spans="1:9" s="42" customFormat="1" outlineLevel="1">
      <c r="A151" s="259"/>
      <c r="B151" s="26" t="s">
        <v>1773</v>
      </c>
      <c r="C151" s="260"/>
      <c r="D151" s="261"/>
      <c r="E151" s="261"/>
      <c r="F151" s="1006"/>
      <c r="G151" s="1008"/>
      <c r="H151" s="902"/>
      <c r="I151" s="902"/>
    </row>
    <row r="152" spans="1:9" s="42" customFormat="1" outlineLevel="1">
      <c r="A152" s="256"/>
      <c r="B152" s="6"/>
      <c r="C152" s="263"/>
      <c r="D152" s="264"/>
      <c r="E152" s="258"/>
      <c r="F152" s="1005"/>
      <c r="G152" s="1008"/>
      <c r="H152" s="902"/>
      <c r="I152" s="902"/>
    </row>
    <row r="153" spans="1:9" s="42" customFormat="1" outlineLevel="1">
      <c r="A153" s="252" t="s">
        <v>1781</v>
      </c>
      <c r="B153" s="253" t="s">
        <v>1774</v>
      </c>
      <c r="C153" s="787" t="s">
        <v>491</v>
      </c>
      <c r="D153" s="805">
        <v>4</v>
      </c>
      <c r="E153" s="932"/>
      <c r="F153" s="1004" t="str">
        <f t="shared" ref="F153" si="29">IF(N(E153),ROUND(E153*D153,2),"")</f>
        <v/>
      </c>
      <c r="G153" s="1008"/>
      <c r="H153" s="902"/>
      <c r="I153" s="902"/>
    </row>
    <row r="154" spans="1:9" s="42" customFormat="1" outlineLevel="1">
      <c r="A154" s="256"/>
      <c r="B154" s="6" t="s">
        <v>1772</v>
      </c>
      <c r="C154" s="257"/>
      <c r="D154" s="258"/>
      <c r="E154" s="258"/>
      <c r="F154" s="1005"/>
      <c r="G154" s="1008"/>
      <c r="H154" s="902"/>
      <c r="I154" s="902"/>
    </row>
    <row r="155" spans="1:9" s="42" customFormat="1" ht="140.25" outlineLevel="1">
      <c r="A155" s="256"/>
      <c r="B155" s="6" t="s">
        <v>1776</v>
      </c>
      <c r="C155" s="257"/>
      <c r="D155" s="258"/>
      <c r="E155" s="258"/>
      <c r="F155" s="1005"/>
      <c r="G155" s="1008"/>
      <c r="H155" s="902"/>
      <c r="I155" s="902"/>
    </row>
    <row r="156" spans="1:9" s="42" customFormat="1" outlineLevel="1">
      <c r="A156" s="259"/>
      <c r="B156" s="26" t="s">
        <v>1773</v>
      </c>
      <c r="C156" s="260"/>
      <c r="D156" s="261"/>
      <c r="E156" s="261"/>
      <c r="F156" s="1006"/>
      <c r="G156" s="1008"/>
      <c r="H156" s="902"/>
      <c r="I156" s="902"/>
    </row>
    <row r="157" spans="1:9" s="42" customFormat="1" outlineLevel="1">
      <c r="A157" s="256"/>
      <c r="B157" s="6"/>
      <c r="C157" s="263"/>
      <c r="D157" s="264"/>
      <c r="E157" s="258"/>
      <c r="F157" s="1005"/>
      <c r="G157" s="1008"/>
      <c r="H157" s="902"/>
      <c r="I157" s="902"/>
    </row>
    <row r="158" spans="1:9" s="42" customFormat="1" outlineLevel="1">
      <c r="A158" s="252" t="s">
        <v>1787</v>
      </c>
      <c r="B158" s="253" t="s">
        <v>1778</v>
      </c>
      <c r="C158" s="787" t="s">
        <v>491</v>
      </c>
      <c r="D158" s="805">
        <v>12</v>
      </c>
      <c r="E158" s="932"/>
      <c r="F158" s="1004" t="str">
        <f t="shared" ref="F158" si="30">IF(N(E158),ROUND(E158*D158,2),"")</f>
        <v/>
      </c>
      <c r="G158" s="1008"/>
      <c r="H158" s="902"/>
      <c r="I158" s="902"/>
    </row>
    <row r="159" spans="1:9" s="42" customFormat="1" outlineLevel="1">
      <c r="A159" s="256"/>
      <c r="B159" s="6" t="s">
        <v>1779</v>
      </c>
      <c r="C159" s="257"/>
      <c r="D159" s="258"/>
      <c r="E159" s="258"/>
      <c r="F159" s="1005"/>
      <c r="G159" s="1008"/>
      <c r="H159" s="902"/>
      <c r="I159" s="902"/>
    </row>
    <row r="160" spans="1:9" s="42" customFormat="1" ht="76.5" outlineLevel="1">
      <c r="A160" s="256"/>
      <c r="B160" s="6" t="s">
        <v>1780</v>
      </c>
      <c r="C160" s="257"/>
      <c r="D160" s="258"/>
      <c r="E160" s="258"/>
      <c r="F160" s="1005"/>
      <c r="G160" s="1008"/>
      <c r="H160" s="902"/>
      <c r="I160" s="902"/>
    </row>
    <row r="161" spans="1:9" s="42" customFormat="1" outlineLevel="1">
      <c r="A161" s="259"/>
      <c r="B161" s="26" t="s">
        <v>1030</v>
      </c>
      <c r="C161" s="260"/>
      <c r="D161" s="261"/>
      <c r="E161" s="261"/>
      <c r="F161" s="1006"/>
      <c r="G161" s="1008"/>
      <c r="H161" s="902"/>
      <c r="I161" s="902"/>
    </row>
    <row r="162" spans="1:9" s="42" customFormat="1" outlineLevel="1">
      <c r="A162" s="256"/>
      <c r="B162" s="6"/>
      <c r="C162" s="263"/>
      <c r="D162" s="264"/>
      <c r="E162" s="258"/>
      <c r="F162" s="1005"/>
      <c r="G162" s="1008"/>
      <c r="H162" s="902"/>
      <c r="I162" s="902"/>
    </row>
    <row r="163" spans="1:9" s="42" customFormat="1" outlineLevel="1">
      <c r="A163" s="252" t="s">
        <v>1791</v>
      </c>
      <c r="B163" s="253" t="s">
        <v>1783</v>
      </c>
      <c r="C163" s="787" t="s">
        <v>1063</v>
      </c>
      <c r="D163" s="805">
        <v>350</v>
      </c>
      <c r="E163" s="932"/>
      <c r="F163" s="1004" t="str">
        <f t="shared" ref="F163" si="31">IF(N(E163),ROUND(E163*D163,2),"")</f>
        <v/>
      </c>
      <c r="G163" s="1008"/>
      <c r="H163" s="902"/>
      <c r="I163" s="902"/>
    </row>
    <row r="164" spans="1:9" s="42" customFormat="1" ht="76.5" outlineLevel="1">
      <c r="A164" s="256"/>
      <c r="B164" s="6" t="s">
        <v>1962</v>
      </c>
      <c r="C164" s="257"/>
      <c r="D164" s="258"/>
      <c r="E164" s="258"/>
      <c r="F164" s="1005"/>
      <c r="G164" s="1008"/>
      <c r="H164" s="902"/>
      <c r="I164" s="902"/>
    </row>
    <row r="165" spans="1:9" s="42" customFormat="1" outlineLevel="1">
      <c r="A165" s="259"/>
      <c r="B165" s="26" t="s">
        <v>1782</v>
      </c>
      <c r="C165" s="260"/>
      <c r="D165" s="261"/>
      <c r="E165" s="261"/>
      <c r="F165" s="1006"/>
      <c r="G165" s="1008"/>
      <c r="H165" s="902"/>
      <c r="I165" s="902"/>
    </row>
    <row r="166" spans="1:9" s="42" customFormat="1" outlineLevel="1">
      <c r="A166" s="256"/>
      <c r="B166" s="6"/>
      <c r="C166" s="263"/>
      <c r="D166" s="264"/>
      <c r="E166" s="258"/>
      <c r="F166" s="1005"/>
      <c r="G166" s="1008"/>
      <c r="H166" s="902"/>
      <c r="I166" s="902"/>
    </row>
    <row r="167" spans="1:9" s="42" customFormat="1" outlineLevel="1">
      <c r="A167" s="252" t="s">
        <v>1794</v>
      </c>
      <c r="B167" s="253" t="s">
        <v>1784</v>
      </c>
      <c r="C167" s="787" t="s">
        <v>1063</v>
      </c>
      <c r="D167" s="805">
        <v>1160</v>
      </c>
      <c r="E167" s="932"/>
      <c r="F167" s="1004" t="str">
        <f t="shared" ref="F167" si="32">IF(N(E167),ROUND(E167*D167,2),"")</f>
        <v/>
      </c>
      <c r="G167" s="1008"/>
      <c r="H167" s="902"/>
      <c r="I167" s="902"/>
    </row>
    <row r="168" spans="1:9" s="42" customFormat="1" ht="89.25" outlineLevel="1">
      <c r="A168" s="256"/>
      <c r="B168" s="6" t="s">
        <v>1785</v>
      </c>
      <c r="C168" s="257"/>
      <c r="D168" s="258"/>
      <c r="E168" s="258"/>
      <c r="F168" s="1005"/>
      <c r="G168" s="1008"/>
      <c r="H168" s="902"/>
      <c r="I168" s="902"/>
    </row>
    <row r="169" spans="1:9" s="42" customFormat="1" outlineLevel="1">
      <c r="A169" s="259"/>
      <c r="B169" s="26" t="s">
        <v>1786</v>
      </c>
      <c r="C169" s="260"/>
      <c r="D169" s="261"/>
      <c r="E169" s="261"/>
      <c r="F169" s="1006"/>
      <c r="G169" s="1008"/>
      <c r="H169" s="902"/>
      <c r="I169" s="902"/>
    </row>
    <row r="170" spans="1:9" s="42" customFormat="1" outlineLevel="1">
      <c r="A170" s="256"/>
      <c r="B170" s="6"/>
      <c r="C170" s="263"/>
      <c r="D170" s="264"/>
      <c r="E170" s="258"/>
      <c r="F170" s="1005"/>
      <c r="G170" s="1008"/>
      <c r="H170" s="902"/>
      <c r="I170" s="902"/>
    </row>
    <row r="171" spans="1:9" s="42" customFormat="1" ht="25.5" outlineLevel="1">
      <c r="A171" s="252" t="s">
        <v>1816</v>
      </c>
      <c r="B171" s="253" t="s">
        <v>1792</v>
      </c>
      <c r="C171" s="512" t="s">
        <v>1063</v>
      </c>
      <c r="D171" s="908">
        <v>290</v>
      </c>
      <c r="E171" s="932"/>
      <c r="F171" s="1004" t="str">
        <f t="shared" ref="F171" si="33">IF(N(E171),ROUND(E171*D171,2),"")</f>
        <v/>
      </c>
      <c r="G171" s="1008"/>
      <c r="H171" s="902"/>
      <c r="I171" s="902"/>
    </row>
    <row r="172" spans="1:9" s="42" customFormat="1" ht="165.75" outlineLevel="1">
      <c r="A172" s="256"/>
      <c r="B172" s="6" t="s">
        <v>1793</v>
      </c>
      <c r="C172" s="257"/>
      <c r="D172" s="258"/>
      <c r="E172" s="258"/>
      <c r="F172" s="1005"/>
      <c r="G172" s="1008"/>
      <c r="H172" s="902"/>
      <c r="I172" s="902"/>
    </row>
    <row r="173" spans="1:9" s="42" customFormat="1" outlineLevel="1">
      <c r="A173" s="259"/>
      <c r="B173" s="26" t="s">
        <v>1789</v>
      </c>
      <c r="C173" s="260"/>
      <c r="D173" s="261"/>
      <c r="E173" s="261"/>
      <c r="F173" s="1006"/>
      <c r="G173" s="1008"/>
      <c r="H173" s="902"/>
      <c r="I173" s="902"/>
    </row>
    <row r="174" spans="1:9" s="42" customFormat="1" outlineLevel="1">
      <c r="A174" s="256"/>
      <c r="B174" s="6"/>
      <c r="C174" s="263"/>
      <c r="D174" s="264"/>
      <c r="E174" s="258"/>
      <c r="F174" s="1005"/>
      <c r="G174" s="1008"/>
      <c r="H174" s="902"/>
      <c r="I174" s="902"/>
    </row>
    <row r="175" spans="1:9" s="42" customFormat="1" outlineLevel="1">
      <c r="A175" s="252" t="s">
        <v>1820</v>
      </c>
      <c r="B175" s="253" t="s">
        <v>1788</v>
      </c>
      <c r="C175" s="787" t="s">
        <v>1063</v>
      </c>
      <c r="D175" s="805">
        <v>96</v>
      </c>
      <c r="E175" s="932"/>
      <c r="F175" s="1004" t="str">
        <f t="shared" ref="F175" si="34">IF(N(E175),ROUND(E175*D175,2),"")</f>
        <v/>
      </c>
      <c r="G175" s="1008"/>
      <c r="H175" s="902"/>
      <c r="I175" s="902"/>
    </row>
    <row r="176" spans="1:9" s="42" customFormat="1" ht="140.25" outlineLevel="1">
      <c r="A176" s="256"/>
      <c r="B176" s="6" t="s">
        <v>1790</v>
      </c>
      <c r="C176" s="257"/>
      <c r="D176" s="258"/>
      <c r="E176" s="258"/>
      <c r="F176" s="1005"/>
      <c r="G176" s="1008"/>
      <c r="H176" s="902"/>
      <c r="I176" s="902"/>
    </row>
    <row r="177" spans="1:9" s="42" customFormat="1" outlineLevel="1">
      <c r="A177" s="259"/>
      <c r="B177" s="26" t="s">
        <v>1789</v>
      </c>
      <c r="C177" s="260"/>
      <c r="D177" s="261"/>
      <c r="E177" s="261"/>
      <c r="F177" s="1006"/>
      <c r="G177" s="1008"/>
      <c r="H177" s="902"/>
      <c r="I177" s="902"/>
    </row>
    <row r="178" spans="1:9" s="42" customFormat="1" outlineLevel="1">
      <c r="A178" s="256"/>
      <c r="B178" s="6"/>
      <c r="C178" s="263"/>
      <c r="D178" s="264"/>
      <c r="E178" s="258"/>
      <c r="F178" s="1005"/>
      <c r="G178" s="1008"/>
      <c r="H178" s="902"/>
      <c r="I178" s="902"/>
    </row>
    <row r="179" spans="1:9" s="42" customFormat="1" outlineLevel="1">
      <c r="A179" s="262" t="s">
        <v>0</v>
      </c>
      <c r="B179" s="5" t="s">
        <v>1802</v>
      </c>
      <c r="C179" s="263"/>
      <c r="D179" s="264"/>
      <c r="E179" s="264"/>
      <c r="F179" s="1184"/>
      <c r="G179" s="1008"/>
      <c r="H179" s="902"/>
      <c r="I179" s="902"/>
    </row>
    <row r="180" spans="1:9" s="42" customFormat="1" outlineLevel="1">
      <c r="A180" s="259"/>
      <c r="B180" s="26"/>
      <c r="C180" s="260"/>
      <c r="D180" s="261"/>
      <c r="E180" s="261"/>
      <c r="F180" s="1006"/>
      <c r="G180" s="1008"/>
      <c r="H180" s="902"/>
      <c r="I180" s="902"/>
    </row>
    <row r="181" spans="1:9" s="42" customFormat="1" outlineLevel="1">
      <c r="A181" s="252" t="s">
        <v>2393</v>
      </c>
      <c r="B181" s="253" t="s">
        <v>1795</v>
      </c>
      <c r="C181" s="787" t="s">
        <v>1063</v>
      </c>
      <c r="D181" s="805">
        <v>43.5</v>
      </c>
      <c r="E181" s="932"/>
      <c r="F181" s="1004" t="str">
        <f t="shared" ref="F181" si="35">IF(N(E181),ROUND(E181*D181,2),"")</f>
        <v/>
      </c>
      <c r="G181" s="1008"/>
      <c r="H181" s="902"/>
      <c r="I181" s="902"/>
    </row>
    <row r="182" spans="1:9" s="42" customFormat="1" ht="140.25" outlineLevel="1">
      <c r="A182" s="256"/>
      <c r="B182" s="6" t="s">
        <v>1796</v>
      </c>
      <c r="C182" s="257"/>
      <c r="D182" s="258"/>
      <c r="E182" s="258"/>
      <c r="F182" s="1005"/>
      <c r="G182" s="1008"/>
      <c r="H182" s="902"/>
      <c r="I182" s="902"/>
    </row>
    <row r="183" spans="1:9" s="42" customFormat="1" outlineLevel="1">
      <c r="A183" s="259"/>
      <c r="B183" s="26" t="s">
        <v>1769</v>
      </c>
      <c r="C183" s="260"/>
      <c r="D183" s="261"/>
      <c r="E183" s="261"/>
      <c r="F183" s="1006"/>
      <c r="G183" s="1008"/>
      <c r="H183" s="902"/>
      <c r="I183" s="902"/>
    </row>
    <row r="184" spans="1:9" s="42" customFormat="1" outlineLevel="1">
      <c r="A184" s="256"/>
      <c r="B184" s="6"/>
      <c r="C184" s="263"/>
      <c r="D184" s="264"/>
      <c r="E184" s="258"/>
      <c r="F184" s="1005"/>
      <c r="G184" s="1008"/>
      <c r="H184" s="902"/>
      <c r="I184" s="902"/>
    </row>
    <row r="185" spans="1:9" s="42" customFormat="1" outlineLevel="1">
      <c r="A185" s="252" t="s">
        <v>2394</v>
      </c>
      <c r="B185" s="253" t="s">
        <v>1804</v>
      </c>
      <c r="C185" s="787" t="s">
        <v>491</v>
      </c>
      <c r="D185" s="805">
        <v>3</v>
      </c>
      <c r="E185" s="932"/>
      <c r="F185" s="1004" t="str">
        <f t="shared" ref="F185" si="36">IF(N(E185),ROUND(E185*D185,2),"")</f>
        <v/>
      </c>
      <c r="G185" s="1008"/>
      <c r="H185" s="902"/>
      <c r="I185" s="902"/>
    </row>
    <row r="186" spans="1:9" s="42" customFormat="1" ht="25.5" outlineLevel="1">
      <c r="A186" s="256"/>
      <c r="B186" s="6" t="s">
        <v>1805</v>
      </c>
      <c r="C186" s="257"/>
      <c r="D186" s="258"/>
      <c r="E186" s="258"/>
      <c r="F186" s="1005"/>
      <c r="G186" s="1008"/>
      <c r="H186" s="902"/>
      <c r="I186" s="902"/>
    </row>
    <row r="187" spans="1:9" s="42" customFormat="1" outlineLevel="1">
      <c r="A187" s="259"/>
      <c r="B187" s="26" t="s">
        <v>1803</v>
      </c>
      <c r="C187" s="260"/>
      <c r="D187" s="261"/>
      <c r="E187" s="261"/>
      <c r="F187" s="1006"/>
      <c r="G187" s="1008"/>
      <c r="H187" s="902"/>
      <c r="I187" s="902"/>
    </row>
    <row r="188" spans="1:9" s="42" customFormat="1" outlineLevel="1">
      <c r="A188" s="256"/>
      <c r="B188" s="6"/>
      <c r="C188" s="263"/>
      <c r="D188" s="264"/>
      <c r="E188" s="258"/>
      <c r="F188" s="1005"/>
      <c r="G188" s="1008"/>
      <c r="H188" s="902"/>
      <c r="I188" s="902"/>
    </row>
    <row r="189" spans="1:9" s="42" customFormat="1" outlineLevel="1">
      <c r="A189" s="252" t="s">
        <v>2395</v>
      </c>
      <c r="B189" s="253" t="s">
        <v>1808</v>
      </c>
      <c r="C189" s="787" t="s">
        <v>491</v>
      </c>
      <c r="D189" s="805">
        <v>5</v>
      </c>
      <c r="E189" s="932"/>
      <c r="F189" s="1004" t="str">
        <f t="shared" ref="F189" si="37">IF(N(E189),ROUND(E189*D189,2),"")</f>
        <v/>
      </c>
      <c r="G189" s="1008"/>
      <c r="H189" s="902"/>
      <c r="I189" s="902"/>
    </row>
    <row r="190" spans="1:9" s="42" customFormat="1" ht="38.25" outlineLevel="1">
      <c r="A190" s="256"/>
      <c r="B190" s="6" t="s">
        <v>1807</v>
      </c>
      <c r="C190" s="257"/>
      <c r="D190" s="258"/>
      <c r="E190" s="258"/>
      <c r="F190" s="1005"/>
      <c r="G190" s="1008"/>
      <c r="H190" s="902"/>
      <c r="I190" s="902"/>
    </row>
    <row r="191" spans="1:9" s="42" customFormat="1" outlineLevel="1">
      <c r="A191" s="259"/>
      <c r="B191" s="26" t="s">
        <v>1806</v>
      </c>
      <c r="C191" s="260"/>
      <c r="D191" s="261"/>
      <c r="E191" s="261"/>
      <c r="F191" s="1006"/>
      <c r="G191" s="1008"/>
      <c r="H191" s="902"/>
      <c r="I191" s="902"/>
    </row>
    <row r="192" spans="1:9" s="42" customFormat="1" outlineLevel="1">
      <c r="A192" s="256"/>
      <c r="B192" s="6"/>
      <c r="C192" s="263"/>
      <c r="D192" s="264"/>
      <c r="E192" s="258"/>
      <c r="F192" s="1005"/>
      <c r="G192" s="1008"/>
      <c r="H192" s="902"/>
      <c r="I192" s="902"/>
    </row>
    <row r="193" spans="1:9" s="42" customFormat="1" outlineLevel="1">
      <c r="A193" s="252" t="s">
        <v>2396</v>
      </c>
      <c r="B193" s="253" t="s">
        <v>1811</v>
      </c>
      <c r="C193" s="787" t="s">
        <v>491</v>
      </c>
      <c r="D193" s="805">
        <v>6</v>
      </c>
      <c r="E193" s="932"/>
      <c r="F193" s="1004" t="str">
        <f t="shared" ref="F193" si="38">IF(N(E193),ROUND(E193*D193,2),"")</f>
        <v/>
      </c>
      <c r="G193" s="1008"/>
      <c r="H193" s="902"/>
      <c r="I193" s="902"/>
    </row>
    <row r="194" spans="1:9" s="42" customFormat="1" ht="63.75" outlineLevel="1">
      <c r="A194" s="256"/>
      <c r="B194" s="6" t="s">
        <v>1809</v>
      </c>
      <c r="C194" s="257"/>
      <c r="D194" s="258"/>
      <c r="E194" s="258"/>
      <c r="F194" s="1005"/>
      <c r="G194" s="1008"/>
      <c r="H194" s="902"/>
      <c r="I194" s="902"/>
    </row>
    <row r="195" spans="1:9" s="42" customFormat="1" outlineLevel="1">
      <c r="A195" s="259"/>
      <c r="B195" s="26" t="s">
        <v>1810</v>
      </c>
      <c r="C195" s="260"/>
      <c r="D195" s="261"/>
      <c r="E195" s="261"/>
      <c r="F195" s="1006"/>
      <c r="G195" s="1008"/>
      <c r="H195" s="902"/>
      <c r="I195" s="902"/>
    </row>
    <row r="196" spans="1:9" s="42" customFormat="1" outlineLevel="1">
      <c r="A196" s="256"/>
      <c r="B196" s="6"/>
      <c r="C196" s="263"/>
      <c r="D196" s="264"/>
      <c r="E196" s="258"/>
      <c r="F196" s="1005"/>
      <c r="G196" s="1008"/>
      <c r="H196" s="902"/>
      <c r="I196" s="902"/>
    </row>
    <row r="197" spans="1:9" s="42" customFormat="1" outlineLevel="1">
      <c r="A197" s="252" t="s">
        <v>2397</v>
      </c>
      <c r="B197" s="253" t="s">
        <v>1812</v>
      </c>
      <c r="C197" s="787" t="s">
        <v>491</v>
      </c>
      <c r="D197" s="805">
        <v>6</v>
      </c>
      <c r="E197" s="932"/>
      <c r="F197" s="1004" t="str">
        <f t="shared" ref="F197" si="39">IF(N(E197),ROUND(E197*D197,2),"")</f>
        <v/>
      </c>
      <c r="G197" s="1008"/>
      <c r="H197" s="902"/>
      <c r="I197" s="902"/>
    </row>
    <row r="198" spans="1:9" s="42" customFormat="1" ht="38.25" outlineLevel="1">
      <c r="A198" s="256"/>
      <c r="B198" s="6" t="s">
        <v>1813</v>
      </c>
      <c r="C198" s="257"/>
      <c r="D198" s="258"/>
      <c r="E198" s="258"/>
      <c r="F198" s="1005"/>
      <c r="G198" s="1008"/>
      <c r="H198" s="902"/>
      <c r="I198" s="902"/>
    </row>
    <row r="199" spans="1:9" s="42" customFormat="1" outlineLevel="1">
      <c r="A199" s="259"/>
      <c r="B199" s="26" t="s">
        <v>1810</v>
      </c>
      <c r="C199" s="260"/>
      <c r="D199" s="261"/>
      <c r="E199" s="261"/>
      <c r="F199" s="1006"/>
      <c r="G199" s="1008"/>
      <c r="H199" s="902"/>
      <c r="I199" s="902"/>
    </row>
    <row r="200" spans="1:9" s="42" customFormat="1" outlineLevel="1">
      <c r="A200" s="256"/>
      <c r="B200" s="6"/>
      <c r="C200" s="263"/>
      <c r="D200" s="264"/>
      <c r="E200" s="258"/>
      <c r="F200" s="1005"/>
      <c r="G200" s="1008"/>
      <c r="H200" s="902"/>
      <c r="I200" s="902"/>
    </row>
    <row r="201" spans="1:9" s="42" customFormat="1" outlineLevel="1">
      <c r="A201" s="252" t="s">
        <v>2398</v>
      </c>
      <c r="B201" s="253" t="s">
        <v>1814</v>
      </c>
      <c r="C201" s="787" t="s">
        <v>159</v>
      </c>
      <c r="D201" s="805">
        <v>1</v>
      </c>
      <c r="E201" s="932"/>
      <c r="F201" s="1004" t="str">
        <f t="shared" ref="F201" si="40">IF(N(E201),ROUND(E201*D201,2),"")</f>
        <v/>
      </c>
      <c r="G201" s="1008"/>
      <c r="H201" s="902"/>
      <c r="I201" s="902"/>
    </row>
    <row r="202" spans="1:9" s="42" customFormat="1" ht="51" outlineLevel="1">
      <c r="A202" s="256"/>
      <c r="B202" s="6" t="s">
        <v>1815</v>
      </c>
      <c r="C202" s="257"/>
      <c r="D202" s="258"/>
      <c r="E202" s="258"/>
      <c r="F202" s="1005"/>
      <c r="G202" s="1008"/>
      <c r="H202" s="902"/>
      <c r="I202" s="902"/>
    </row>
    <row r="203" spans="1:9" s="42" customFormat="1" outlineLevel="1">
      <c r="A203" s="259"/>
      <c r="B203" s="26" t="s">
        <v>2148</v>
      </c>
      <c r="C203" s="260"/>
      <c r="D203" s="261"/>
      <c r="E203" s="261"/>
      <c r="F203" s="1006"/>
      <c r="G203" s="1008"/>
      <c r="H203" s="902"/>
      <c r="I203" s="902"/>
    </row>
    <row r="204" spans="1:9" s="42" customFormat="1" outlineLevel="1">
      <c r="A204" s="256"/>
      <c r="B204" s="6"/>
      <c r="C204" s="263"/>
      <c r="D204" s="264"/>
      <c r="E204" s="258"/>
      <c r="F204" s="1005"/>
      <c r="G204" s="1008"/>
      <c r="H204" s="902"/>
      <c r="I204" s="902"/>
    </row>
    <row r="205" spans="1:9" s="42" customFormat="1" ht="25.5" outlineLevel="1">
      <c r="A205" s="252" t="s">
        <v>3</v>
      </c>
      <c r="B205" s="253" t="s">
        <v>1817</v>
      </c>
      <c r="C205" s="512" t="s">
        <v>521</v>
      </c>
      <c r="D205" s="908">
        <v>2000</v>
      </c>
      <c r="E205" s="932"/>
      <c r="F205" s="1004" t="str">
        <f t="shared" ref="F205" si="41">IF(N(E205),ROUND(E205*D205,2),"")</f>
        <v/>
      </c>
      <c r="G205" s="1008"/>
      <c r="H205" s="902"/>
      <c r="I205" s="902"/>
    </row>
    <row r="206" spans="1:9" s="42" customFormat="1" ht="204" outlineLevel="1">
      <c r="A206" s="256"/>
      <c r="B206" s="6" t="s">
        <v>1819</v>
      </c>
      <c r="C206" s="257"/>
      <c r="D206" s="258"/>
      <c r="E206" s="258"/>
      <c r="F206" s="1005"/>
      <c r="G206" s="1008"/>
      <c r="H206" s="902"/>
      <c r="I206" s="902"/>
    </row>
    <row r="207" spans="1:9" s="42" customFormat="1" ht="14.25" outlineLevel="1">
      <c r="A207" s="259"/>
      <c r="B207" s="26" t="s">
        <v>1818</v>
      </c>
      <c r="C207" s="260"/>
      <c r="D207" s="261"/>
      <c r="E207" s="261"/>
      <c r="F207" s="1006"/>
      <c r="G207" s="1008"/>
      <c r="H207" s="902"/>
      <c r="I207" s="902"/>
    </row>
    <row r="208" spans="1:9" s="42" customFormat="1" outlineLevel="1">
      <c r="A208" s="256"/>
      <c r="B208" s="6"/>
      <c r="C208" s="263"/>
      <c r="D208" s="264"/>
      <c r="E208" s="258"/>
      <c r="F208" s="1005"/>
      <c r="G208" s="1008"/>
      <c r="H208" s="902"/>
      <c r="I208" s="902"/>
    </row>
    <row r="209" spans="1:9" s="42" customFormat="1" outlineLevel="1">
      <c r="A209" s="252" t="s">
        <v>6</v>
      </c>
      <c r="B209" s="253" t="s">
        <v>1821</v>
      </c>
      <c r="C209" s="512" t="s">
        <v>159</v>
      </c>
      <c r="D209" s="908">
        <v>1</v>
      </c>
      <c r="E209" s="932"/>
      <c r="F209" s="1004" t="str">
        <f t="shared" ref="F209" si="42">IF(N(E209),ROUND(E209*D209,2),"")</f>
        <v/>
      </c>
      <c r="G209" s="1008"/>
      <c r="H209" s="902"/>
      <c r="I209" s="902"/>
    </row>
    <row r="210" spans="1:9" s="42" customFormat="1" ht="89.25" outlineLevel="1">
      <c r="A210" s="256"/>
      <c r="B210" s="6" t="s">
        <v>1822</v>
      </c>
      <c r="C210" s="257"/>
      <c r="D210" s="258"/>
      <c r="E210" s="258"/>
      <c r="F210" s="1005"/>
      <c r="G210" s="1008"/>
      <c r="H210" s="902"/>
      <c r="I210" s="902"/>
    </row>
    <row r="211" spans="1:9" s="42" customFormat="1" outlineLevel="1">
      <c r="A211" s="259"/>
      <c r="B211" s="26" t="s">
        <v>2148</v>
      </c>
      <c r="C211" s="260"/>
      <c r="D211" s="261"/>
      <c r="E211" s="261"/>
      <c r="F211" s="1006"/>
      <c r="G211" s="1008"/>
      <c r="H211" s="902"/>
      <c r="I211" s="902"/>
    </row>
    <row r="212" spans="1:9" s="42" customFormat="1" outlineLevel="1">
      <c r="A212" s="262"/>
      <c r="B212" s="5"/>
      <c r="C212" s="263"/>
      <c r="D212" s="264"/>
      <c r="E212" s="264"/>
      <c r="F212" s="1184"/>
      <c r="G212" s="1008"/>
      <c r="H212" s="902"/>
      <c r="I212" s="902"/>
    </row>
    <row r="213" spans="1:9" s="42" customFormat="1" outlineLevel="1">
      <c r="A213" s="969" t="s">
        <v>2380</v>
      </c>
      <c r="B213" s="839" t="s">
        <v>1</v>
      </c>
      <c r="C213" s="840" t="s">
        <v>585</v>
      </c>
      <c r="D213" s="255">
        <v>72</v>
      </c>
      <c r="E213" s="999"/>
      <c r="F213" s="1289" t="str">
        <f t="shared" ref="F213" si="43">IF(N(E213),ROUND(E213*D213,2),"")</f>
        <v/>
      </c>
      <c r="G213" s="1008"/>
      <c r="H213" s="902"/>
      <c r="I213" s="902"/>
    </row>
    <row r="214" spans="1:9" s="42" customFormat="1" ht="165.75" outlineLevel="1">
      <c r="A214" s="256"/>
      <c r="B214" s="6" t="s">
        <v>9</v>
      </c>
      <c r="C214" s="257"/>
      <c r="D214" s="258"/>
      <c r="E214" s="258"/>
      <c r="F214" s="258"/>
      <c r="G214" s="1008"/>
      <c r="H214" s="902"/>
      <c r="I214" s="902"/>
    </row>
    <row r="215" spans="1:9" s="42" customFormat="1" outlineLevel="1">
      <c r="A215" s="259"/>
      <c r="B215" s="26" t="s">
        <v>2</v>
      </c>
      <c r="C215" s="260"/>
      <c r="D215" s="261"/>
      <c r="E215" s="261"/>
      <c r="F215" s="261"/>
      <c r="G215" s="1008"/>
      <c r="H215" s="902"/>
      <c r="I215" s="902"/>
    </row>
    <row r="216" spans="1:9" s="42" customFormat="1" outlineLevel="1">
      <c r="A216" s="262"/>
      <c r="B216" s="5"/>
      <c r="C216" s="263"/>
      <c r="D216" s="264"/>
      <c r="E216" s="264"/>
      <c r="F216" s="264"/>
      <c r="G216" s="1008"/>
      <c r="H216" s="902"/>
      <c r="I216" s="902"/>
    </row>
    <row r="217" spans="1:9" s="42" customFormat="1" outlineLevel="1">
      <c r="A217" s="256" t="s">
        <v>2381</v>
      </c>
      <c r="B217" s="6" t="s">
        <v>4</v>
      </c>
      <c r="C217" s="257" t="s">
        <v>585</v>
      </c>
      <c r="D217" s="258">
        <v>72</v>
      </c>
      <c r="E217" s="934"/>
      <c r="F217" s="258" t="str">
        <f t="shared" ref="F217" si="44">IF(N(E217),ROUND(E217*D217,2),"")</f>
        <v/>
      </c>
      <c r="G217" s="1008"/>
      <c r="H217" s="902"/>
      <c r="I217" s="902"/>
    </row>
    <row r="218" spans="1:9" s="42" customFormat="1" ht="127.5" outlineLevel="1">
      <c r="A218" s="256"/>
      <c r="B218" s="392" t="s">
        <v>5</v>
      </c>
      <c r="C218" s="257"/>
      <c r="D218" s="258"/>
      <c r="E218" s="258"/>
      <c r="F218" s="258"/>
      <c r="G218" s="1008"/>
      <c r="H218" s="902"/>
      <c r="I218" s="902"/>
    </row>
    <row r="219" spans="1:9" s="42" customFormat="1" outlineLevel="1">
      <c r="A219" s="259"/>
      <c r="B219" s="26" t="s">
        <v>2</v>
      </c>
      <c r="C219" s="260"/>
      <c r="D219" s="261"/>
      <c r="E219" s="261"/>
      <c r="F219" s="261"/>
      <c r="G219" s="1008"/>
      <c r="H219" s="902"/>
      <c r="I219" s="902"/>
    </row>
    <row r="220" spans="1:9" s="42" customFormat="1" outlineLevel="1">
      <c r="A220" s="259"/>
      <c r="B220" s="26"/>
      <c r="C220" s="260"/>
      <c r="D220" s="261"/>
      <c r="E220" s="261"/>
      <c r="F220" s="261"/>
      <c r="G220" s="1008"/>
      <c r="H220" s="902"/>
      <c r="I220" s="902"/>
    </row>
    <row r="221" spans="1:9" s="42" customFormat="1" outlineLevel="1">
      <c r="A221" s="256" t="s">
        <v>2382</v>
      </c>
      <c r="B221" s="6" t="s">
        <v>7</v>
      </c>
      <c r="C221" s="257" t="s">
        <v>159</v>
      </c>
      <c r="D221" s="258">
        <v>1</v>
      </c>
      <c r="E221" s="934"/>
      <c r="F221" s="258" t="str">
        <f t="shared" ref="F221" si="45">IF(N(E221),ROUND(E221*D221,2),"")</f>
        <v/>
      </c>
      <c r="G221" s="1008"/>
      <c r="H221" s="902"/>
      <c r="I221" s="902"/>
    </row>
    <row r="222" spans="1:9" s="42" customFormat="1" ht="63.75" outlineLevel="1">
      <c r="A222" s="256"/>
      <c r="B222" s="6" t="s">
        <v>8</v>
      </c>
      <c r="C222" s="257"/>
      <c r="D222" s="258"/>
      <c r="E222" s="258"/>
      <c r="F222" s="258"/>
      <c r="G222" s="1008"/>
      <c r="H222" s="902"/>
      <c r="I222" s="902"/>
    </row>
    <row r="223" spans="1:9" s="42" customFormat="1" outlineLevel="1">
      <c r="A223" s="259"/>
      <c r="B223" s="26" t="s">
        <v>386</v>
      </c>
      <c r="C223" s="260"/>
      <c r="D223" s="261"/>
      <c r="E223" s="261"/>
      <c r="F223" s="261"/>
      <c r="G223" s="1008"/>
      <c r="H223" s="902"/>
      <c r="I223" s="902"/>
    </row>
    <row r="224" spans="1:9" s="66" customFormat="1" ht="13.5" thickBot="1">
      <c r="A224" s="167"/>
      <c r="B224" s="63"/>
      <c r="C224" s="64"/>
      <c r="D224" s="65"/>
      <c r="E224" s="1198"/>
      <c r="F224" s="1198"/>
    </row>
    <row r="225" spans="1:9" s="71" customFormat="1" ht="16.5" thickTop="1" thickBot="1">
      <c r="A225" s="168"/>
      <c r="B225" s="913" t="s">
        <v>1823</v>
      </c>
      <c r="C225" s="69"/>
      <c r="D225" s="70"/>
      <c r="E225" s="1200"/>
      <c r="F225" s="1201">
        <f>SUM(F9:F223)</f>
        <v>0</v>
      </c>
    </row>
    <row r="226" spans="1:9">
      <c r="A226" s="868"/>
      <c r="B226" s="869"/>
      <c r="C226" s="870"/>
      <c r="D226" s="871"/>
      <c r="E226" s="1202"/>
      <c r="F226" s="1202"/>
    </row>
    <row r="227" spans="1:9" s="42" customFormat="1">
      <c r="A227" s="884"/>
      <c r="B227" s="885"/>
      <c r="C227" s="886"/>
      <c r="D227" s="887"/>
      <c r="E227" s="1517"/>
      <c r="F227" s="1518"/>
      <c r="G227" s="1008"/>
      <c r="H227" s="902"/>
      <c r="I227" s="902"/>
    </row>
    <row r="228" spans="1:9" s="42" customFormat="1">
      <c r="A228" s="884"/>
      <c r="B228" s="885"/>
      <c r="C228" s="886"/>
      <c r="D228" s="887"/>
      <c r="E228" s="1517"/>
      <c r="F228" s="1518"/>
      <c r="G228" s="1008"/>
      <c r="H228" s="902"/>
      <c r="I228" s="902"/>
    </row>
    <row r="229" spans="1:9" s="42" customFormat="1">
      <c r="A229" s="884"/>
      <c r="B229" s="885"/>
      <c r="C229" s="886"/>
      <c r="D229" s="887"/>
      <c r="E229" s="1517"/>
      <c r="F229" s="1518"/>
      <c r="G229" s="1008"/>
      <c r="H229" s="902"/>
      <c r="I229" s="902"/>
    </row>
    <row r="230" spans="1:9" s="249" customFormat="1">
      <c r="A230" s="888"/>
      <c r="B230" s="702"/>
      <c r="C230" s="889"/>
      <c r="D230" s="890"/>
      <c r="E230" s="1519"/>
      <c r="F230" s="1303"/>
      <c r="G230" s="1012"/>
      <c r="H230" s="402"/>
      <c r="I230" s="402"/>
    </row>
    <row r="231" spans="1:9" s="249" customFormat="1">
      <c r="A231" s="888"/>
      <c r="B231" s="702"/>
      <c r="C231" s="889"/>
      <c r="D231" s="890"/>
      <c r="E231" s="1519"/>
      <c r="F231" s="1303"/>
      <c r="G231" s="1012"/>
      <c r="H231" s="402"/>
      <c r="I231" s="402"/>
    </row>
    <row r="232" spans="1:9" s="249" customFormat="1">
      <c r="A232" s="888"/>
      <c r="B232" s="702"/>
      <c r="C232" s="889"/>
      <c r="D232" s="890"/>
      <c r="E232" s="1519"/>
      <c r="F232" s="1303"/>
      <c r="G232" s="1012"/>
      <c r="H232" s="402"/>
      <c r="I232" s="402"/>
    </row>
    <row r="233" spans="1:9" s="249" customFormat="1">
      <c r="A233" s="888"/>
      <c r="B233" s="702"/>
      <c r="C233" s="889"/>
      <c r="D233" s="890"/>
      <c r="E233" s="1519"/>
      <c r="F233" s="1303"/>
      <c r="G233" s="1012"/>
      <c r="H233" s="402"/>
      <c r="I233" s="402"/>
    </row>
    <row r="234" spans="1:9" s="249" customFormat="1">
      <c r="A234" s="888"/>
      <c r="B234" s="702"/>
      <c r="C234" s="889"/>
      <c r="D234" s="890"/>
      <c r="E234" s="1519"/>
      <c r="F234" s="1303"/>
      <c r="G234" s="1012"/>
      <c r="H234" s="402"/>
      <c r="I234" s="402"/>
    </row>
    <row r="235" spans="1:9" s="42" customFormat="1">
      <c r="A235" s="888"/>
      <c r="B235" s="702"/>
      <c r="C235" s="889"/>
      <c r="D235" s="890"/>
      <c r="E235" s="1519"/>
      <c r="F235" s="1303"/>
      <c r="G235" s="1008"/>
      <c r="H235" s="902"/>
      <c r="I235" s="902"/>
    </row>
    <row r="236" spans="1:9" s="42" customFormat="1">
      <c r="A236" s="888"/>
      <c r="B236" s="702"/>
      <c r="C236" s="889"/>
      <c r="D236" s="890"/>
      <c r="E236" s="1519"/>
      <c r="F236" s="1303"/>
      <c r="G236" s="1008"/>
      <c r="H236" s="902"/>
      <c r="I236" s="902"/>
    </row>
    <row r="237" spans="1:9" s="42" customFormat="1">
      <c r="A237" s="888"/>
      <c r="B237" s="702"/>
      <c r="C237" s="889"/>
      <c r="D237" s="890"/>
      <c r="E237" s="1519"/>
      <c r="F237" s="1303"/>
      <c r="G237" s="1008"/>
      <c r="H237" s="902"/>
      <c r="I237" s="902"/>
    </row>
    <row r="238" spans="1:9" s="42" customFormat="1">
      <c r="A238" s="888"/>
      <c r="B238" s="702"/>
      <c r="C238" s="889"/>
      <c r="D238" s="890"/>
      <c r="E238" s="1519"/>
      <c r="F238" s="1303"/>
      <c r="G238" s="1008"/>
      <c r="H238" s="902"/>
      <c r="I238" s="902"/>
    </row>
    <row r="239" spans="1:9" s="42" customFormat="1">
      <c r="A239" s="888"/>
      <c r="B239" s="702"/>
      <c r="C239" s="889"/>
      <c r="D239" s="890"/>
      <c r="E239" s="1519"/>
      <c r="F239" s="1303"/>
      <c r="G239" s="1008"/>
      <c r="H239" s="902"/>
      <c r="I239" s="902"/>
    </row>
    <row r="240" spans="1:9" s="42" customFormat="1">
      <c r="A240" s="888"/>
      <c r="B240" s="702"/>
      <c r="C240" s="889"/>
      <c r="D240" s="890"/>
      <c r="E240" s="1519"/>
      <c r="F240" s="1303"/>
      <c r="G240" s="1008"/>
      <c r="H240" s="902"/>
      <c r="I240" s="902"/>
    </row>
    <row r="241" spans="1:9" s="42" customFormat="1">
      <c r="A241" s="888"/>
      <c r="B241" s="702"/>
      <c r="C241" s="889"/>
      <c r="D241" s="890"/>
      <c r="E241" s="1519"/>
      <c r="F241" s="1303"/>
      <c r="G241" s="1008"/>
      <c r="H241" s="902"/>
      <c r="I241" s="902"/>
    </row>
    <row r="242" spans="1:9" s="42" customFormat="1">
      <c r="A242" s="884"/>
      <c r="B242" s="885"/>
      <c r="C242" s="886"/>
      <c r="D242" s="887"/>
      <c r="E242" s="1517"/>
      <c r="F242" s="1518"/>
      <c r="G242" s="1008"/>
      <c r="H242" s="902"/>
      <c r="I242" s="902"/>
    </row>
    <row r="243" spans="1:9" s="115" customFormat="1">
      <c r="A243" s="884"/>
      <c r="B243" s="885"/>
      <c r="C243" s="886"/>
      <c r="D243" s="887"/>
      <c r="E243" s="1517"/>
      <c r="F243" s="1518"/>
      <c r="G243" s="133"/>
      <c r="H243" s="114"/>
      <c r="I243" s="114"/>
    </row>
    <row r="244" spans="1:9" s="42" customFormat="1">
      <c r="A244" s="884"/>
      <c r="B244" s="885"/>
      <c r="C244" s="886"/>
      <c r="D244" s="887"/>
      <c r="E244" s="1517"/>
      <c r="F244" s="1518"/>
      <c r="G244" s="1008"/>
      <c r="H244" s="902"/>
      <c r="I244" s="902"/>
    </row>
    <row r="245" spans="1:9" s="249" customFormat="1">
      <c r="A245" s="884"/>
      <c r="B245" s="885"/>
      <c r="C245" s="886"/>
      <c r="D245" s="887"/>
      <c r="E245" s="1517"/>
      <c r="F245" s="1518"/>
      <c r="G245" s="1012"/>
      <c r="H245" s="402"/>
      <c r="I245" s="402"/>
    </row>
    <row r="246" spans="1:9" s="249" customFormat="1">
      <c r="A246" s="884"/>
      <c r="B246" s="885"/>
      <c r="C246" s="886"/>
      <c r="D246" s="887"/>
      <c r="E246" s="1517"/>
      <c r="F246" s="1518"/>
      <c r="G246" s="1012"/>
      <c r="H246" s="402"/>
      <c r="I246" s="402"/>
    </row>
    <row r="247" spans="1:9" s="249" customFormat="1">
      <c r="A247" s="884"/>
      <c r="B247" s="885"/>
      <c r="C247" s="886"/>
      <c r="D247" s="887"/>
      <c r="E247" s="1517"/>
      <c r="F247" s="1518"/>
      <c r="G247" s="1012"/>
      <c r="H247" s="402"/>
      <c r="I247" s="402"/>
    </row>
    <row r="248" spans="1:9" s="249" customFormat="1">
      <c r="A248" s="884"/>
      <c r="B248" s="885"/>
      <c r="C248" s="886"/>
      <c r="D248" s="887"/>
      <c r="E248" s="1517"/>
      <c r="F248" s="1518"/>
      <c r="G248" s="1012"/>
      <c r="H248" s="402"/>
      <c r="I248" s="402"/>
    </row>
    <row r="249" spans="1:9" s="249" customFormat="1">
      <c r="A249" s="884"/>
      <c r="B249" s="885"/>
      <c r="C249" s="886"/>
      <c r="D249" s="887"/>
      <c r="E249" s="1517"/>
      <c r="F249" s="1518"/>
      <c r="G249" s="1012"/>
      <c r="H249" s="402"/>
      <c r="I249" s="402"/>
    </row>
    <row r="250" spans="1:9" s="42" customFormat="1">
      <c r="A250" s="884"/>
      <c r="B250" s="885"/>
      <c r="C250" s="886"/>
      <c r="D250" s="887"/>
      <c r="E250" s="1517"/>
      <c r="F250" s="1518"/>
      <c r="G250" s="1008"/>
      <c r="H250" s="902"/>
      <c r="I250" s="902"/>
    </row>
    <row r="251" spans="1:9" s="42" customFormat="1">
      <c r="A251" s="884"/>
      <c r="B251" s="885"/>
      <c r="C251" s="886"/>
      <c r="D251" s="887"/>
      <c r="E251" s="1517"/>
      <c r="F251" s="1518"/>
      <c r="G251" s="1008"/>
      <c r="H251" s="902"/>
      <c r="I251" s="902"/>
    </row>
    <row r="252" spans="1:9" s="42" customFormat="1">
      <c r="A252" s="884"/>
      <c r="B252" s="885"/>
      <c r="C252" s="886"/>
      <c r="D252" s="887"/>
      <c r="E252" s="1517"/>
      <c r="F252" s="1518"/>
      <c r="G252" s="1008"/>
      <c r="H252" s="902"/>
      <c r="I252" s="902"/>
    </row>
    <row r="253" spans="1:9" s="42" customFormat="1">
      <c r="A253" s="884"/>
      <c r="B253" s="885"/>
      <c r="C253" s="886"/>
      <c r="D253" s="887"/>
      <c r="E253" s="1517"/>
      <c r="F253" s="1518"/>
      <c r="G253" s="1008"/>
      <c r="H253" s="902"/>
      <c r="I253" s="902"/>
    </row>
    <row r="254" spans="1:9" s="249" customFormat="1">
      <c r="A254" s="884"/>
      <c r="B254" s="885"/>
      <c r="C254" s="886"/>
      <c r="D254" s="887"/>
      <c r="E254" s="1517"/>
      <c r="F254" s="1518"/>
      <c r="G254" s="1012"/>
      <c r="H254" s="402"/>
      <c r="I254" s="402"/>
    </row>
    <row r="255" spans="1:9" s="249" customFormat="1">
      <c r="A255" s="884"/>
      <c r="B255" s="885"/>
      <c r="C255" s="886"/>
      <c r="D255" s="887"/>
      <c r="E255" s="1517"/>
      <c r="F255" s="1518"/>
      <c r="G255" s="1012"/>
      <c r="H255" s="402"/>
      <c r="I255" s="402"/>
    </row>
    <row r="256" spans="1:9" s="249" customFormat="1">
      <c r="A256" s="884"/>
      <c r="B256" s="885"/>
      <c r="C256" s="886"/>
      <c r="D256" s="887"/>
      <c r="E256" s="1517"/>
      <c r="F256" s="1518"/>
      <c r="G256" s="1012"/>
      <c r="H256" s="402"/>
      <c r="I256" s="402"/>
    </row>
    <row r="257" spans="1:9" s="249" customFormat="1">
      <c r="A257" s="884"/>
      <c r="B257" s="885"/>
      <c r="C257" s="886"/>
      <c r="D257" s="887"/>
      <c r="E257" s="1517"/>
      <c r="F257" s="1518"/>
      <c r="G257" s="1012"/>
      <c r="H257" s="402"/>
      <c r="I257" s="402"/>
    </row>
    <row r="258" spans="1:9" s="249" customFormat="1">
      <c r="A258" s="884"/>
      <c r="B258" s="885"/>
      <c r="C258" s="886"/>
      <c r="D258" s="887"/>
      <c r="E258" s="1517"/>
      <c r="F258" s="1518"/>
      <c r="G258" s="1012"/>
      <c r="H258" s="402"/>
      <c r="I258" s="402"/>
    </row>
    <row r="259" spans="1:9" s="251" customFormat="1">
      <c r="A259" s="884"/>
      <c r="B259" s="885"/>
      <c r="C259" s="886"/>
      <c r="D259" s="887"/>
      <c r="E259" s="1517"/>
      <c r="F259" s="1518"/>
      <c r="G259" s="1013"/>
      <c r="H259" s="1001"/>
      <c r="I259" s="1001"/>
    </row>
    <row r="260" spans="1:9" s="251" customFormat="1">
      <c r="A260" s="884"/>
      <c r="B260" s="885"/>
      <c r="C260" s="886"/>
      <c r="D260" s="887"/>
      <c r="E260" s="1517"/>
      <c r="F260" s="1518"/>
      <c r="G260" s="1013"/>
      <c r="H260" s="1001"/>
      <c r="I260" s="1001"/>
    </row>
    <row r="261" spans="1:9" s="251" customFormat="1">
      <c r="A261" s="884"/>
      <c r="B261" s="885"/>
      <c r="C261" s="886"/>
      <c r="D261" s="887"/>
      <c r="E261" s="1517"/>
      <c r="F261" s="1518"/>
      <c r="G261" s="1013"/>
      <c r="H261" s="1001"/>
      <c r="I261" s="1001"/>
    </row>
    <row r="262" spans="1:9" s="251" customFormat="1">
      <c r="A262" s="884"/>
      <c r="B262" s="885"/>
      <c r="C262" s="886"/>
      <c r="D262" s="887"/>
      <c r="E262" s="1517"/>
      <c r="F262" s="1518"/>
      <c r="G262" s="1013"/>
      <c r="H262" s="1001"/>
      <c r="I262" s="1001"/>
    </row>
    <row r="263" spans="1:9" s="251" customFormat="1">
      <c r="A263" s="884"/>
      <c r="B263" s="885"/>
      <c r="C263" s="886"/>
      <c r="D263" s="887"/>
      <c r="E263" s="1517"/>
      <c r="F263" s="1518"/>
      <c r="G263" s="1013"/>
      <c r="H263" s="1001"/>
      <c r="I263" s="1001"/>
    </row>
    <row r="264" spans="1:9" s="251" customFormat="1">
      <c r="A264" s="884"/>
      <c r="B264" s="885"/>
      <c r="C264" s="886"/>
      <c r="D264" s="887"/>
      <c r="E264" s="1517"/>
      <c r="F264" s="1518"/>
      <c r="G264" s="1013"/>
      <c r="H264" s="1001"/>
      <c r="I264" s="1001"/>
    </row>
    <row r="265" spans="1:9" s="251" customFormat="1">
      <c r="A265" s="884"/>
      <c r="B265" s="885"/>
      <c r="C265" s="886"/>
      <c r="D265" s="887"/>
      <c r="E265" s="1517"/>
      <c r="F265" s="1518"/>
      <c r="G265" s="1013"/>
      <c r="H265" s="1001"/>
      <c r="I265" s="1001"/>
    </row>
    <row r="266" spans="1:9" s="251" customFormat="1">
      <c r="A266" s="884"/>
      <c r="B266" s="885"/>
      <c r="C266" s="886"/>
      <c r="D266" s="887"/>
      <c r="E266" s="1517"/>
      <c r="F266" s="1518"/>
      <c r="G266" s="1013"/>
      <c r="H266" s="1001"/>
      <c r="I266" s="1001"/>
    </row>
    <row r="267" spans="1:9" s="251" customFormat="1">
      <c r="A267" s="884"/>
      <c r="B267" s="885"/>
      <c r="C267" s="886"/>
      <c r="D267" s="887"/>
      <c r="E267" s="1517"/>
      <c r="F267" s="1518"/>
      <c r="G267" s="1013"/>
      <c r="H267" s="1001"/>
      <c r="I267" s="1001"/>
    </row>
    <row r="268" spans="1:9" s="251" customFormat="1">
      <c r="A268" s="884"/>
      <c r="B268" s="885"/>
      <c r="C268" s="886"/>
      <c r="D268" s="887"/>
      <c r="E268" s="1517"/>
      <c r="F268" s="1518"/>
      <c r="G268" s="1013"/>
      <c r="H268" s="1001"/>
      <c r="I268" s="1001"/>
    </row>
    <row r="269" spans="1:9" s="251" customFormat="1">
      <c r="A269" s="884"/>
      <c r="B269" s="885"/>
      <c r="C269" s="886"/>
      <c r="D269" s="887"/>
      <c r="E269" s="1517"/>
      <c r="F269" s="1518"/>
      <c r="G269" s="1013"/>
      <c r="H269" s="1001"/>
      <c r="I269" s="1001"/>
    </row>
    <row r="270" spans="1:9" s="251" customFormat="1">
      <c r="A270" s="884"/>
      <c r="B270" s="885"/>
      <c r="C270" s="886"/>
      <c r="D270" s="887"/>
      <c r="E270" s="1517"/>
      <c r="F270" s="1518"/>
      <c r="G270" s="1013"/>
      <c r="H270" s="1001"/>
      <c r="I270" s="1001"/>
    </row>
    <row r="271" spans="1:9" s="251" customFormat="1">
      <c r="A271" s="884"/>
      <c r="B271" s="885"/>
      <c r="C271" s="886"/>
      <c r="D271" s="887"/>
      <c r="E271" s="1517"/>
      <c r="F271" s="1518"/>
      <c r="G271" s="1013"/>
      <c r="H271" s="1001"/>
      <c r="I271" s="1001"/>
    </row>
    <row r="272" spans="1:9" s="251" customFormat="1">
      <c r="A272" s="884"/>
      <c r="B272" s="885"/>
      <c r="C272" s="886"/>
      <c r="D272" s="887"/>
      <c r="E272" s="1517"/>
      <c r="F272" s="1518"/>
      <c r="G272" s="1013"/>
      <c r="H272" s="1001"/>
      <c r="I272" s="1001"/>
    </row>
    <row r="273" spans="1:9" s="249" customFormat="1">
      <c r="A273" s="884"/>
      <c r="B273" s="885"/>
      <c r="C273" s="886"/>
      <c r="D273" s="887"/>
      <c r="E273" s="1517"/>
      <c r="F273" s="1518"/>
      <c r="G273" s="1012"/>
      <c r="H273" s="402"/>
      <c r="I273" s="402"/>
    </row>
    <row r="274" spans="1:9" s="249" customFormat="1">
      <c r="A274" s="884"/>
      <c r="B274" s="885"/>
      <c r="C274" s="886"/>
      <c r="D274" s="887"/>
      <c r="E274" s="1517"/>
      <c r="F274" s="1518"/>
      <c r="G274" s="1012"/>
      <c r="H274" s="402"/>
      <c r="I274" s="402"/>
    </row>
    <row r="275" spans="1:9" s="249" customFormat="1">
      <c r="A275" s="884"/>
      <c r="B275" s="885"/>
      <c r="C275" s="886"/>
      <c r="D275" s="887"/>
      <c r="E275" s="1517"/>
      <c r="F275" s="1518"/>
      <c r="G275" s="1012"/>
      <c r="H275" s="402"/>
      <c r="I275" s="402"/>
    </row>
    <row r="276" spans="1:9" s="42" customFormat="1">
      <c r="A276" s="884"/>
      <c r="B276" s="885"/>
      <c r="C276" s="886"/>
      <c r="D276" s="887"/>
      <c r="E276" s="1517"/>
      <c r="F276" s="1518"/>
      <c r="G276" s="1008"/>
      <c r="H276" s="902"/>
      <c r="I276" s="902"/>
    </row>
    <row r="277" spans="1:9" s="42" customFormat="1">
      <c r="A277" s="884"/>
      <c r="B277" s="885"/>
      <c r="C277" s="886"/>
      <c r="D277" s="887"/>
      <c r="E277" s="1517"/>
      <c r="F277" s="1518"/>
      <c r="G277" s="1008"/>
      <c r="H277" s="902"/>
      <c r="I277" s="902"/>
    </row>
    <row r="278" spans="1:9" s="249" customFormat="1">
      <c r="A278" s="884"/>
      <c r="B278" s="885"/>
      <c r="C278" s="886"/>
      <c r="D278" s="887"/>
      <c r="E278" s="1517"/>
      <c r="F278" s="1518"/>
      <c r="G278" s="1012"/>
      <c r="H278" s="402"/>
      <c r="I278" s="402"/>
    </row>
    <row r="279" spans="1:9" s="249" customFormat="1">
      <c r="A279" s="884"/>
      <c r="B279" s="885"/>
      <c r="C279" s="886"/>
      <c r="D279" s="887"/>
      <c r="E279" s="1517"/>
      <c r="F279" s="1518"/>
      <c r="G279" s="1012"/>
      <c r="H279" s="402"/>
      <c r="I279" s="402"/>
    </row>
    <row r="280" spans="1:9" s="249" customFormat="1">
      <c r="A280" s="884"/>
      <c r="B280" s="885"/>
      <c r="C280" s="886"/>
      <c r="D280" s="887"/>
      <c r="E280" s="1517"/>
      <c r="F280" s="1518"/>
      <c r="G280" s="1012"/>
      <c r="H280" s="402"/>
      <c r="I280" s="402"/>
    </row>
    <row r="281" spans="1:9" s="249" customFormat="1">
      <c r="A281" s="884"/>
      <c r="B281" s="885"/>
      <c r="C281" s="886"/>
      <c r="D281" s="887"/>
      <c r="E281" s="1517"/>
      <c r="F281" s="1518"/>
      <c r="G281" s="1012"/>
      <c r="H281" s="402"/>
      <c r="I281" s="402"/>
    </row>
    <row r="282" spans="1:9" s="249" customFormat="1">
      <c r="A282" s="884"/>
      <c r="B282" s="885"/>
      <c r="C282" s="886"/>
      <c r="D282" s="887"/>
      <c r="E282" s="1517"/>
      <c r="F282" s="1518"/>
      <c r="G282" s="1012"/>
      <c r="H282" s="402"/>
      <c r="I282" s="402"/>
    </row>
    <row r="283" spans="1:9" s="251" customFormat="1">
      <c r="A283" s="884"/>
      <c r="B283" s="885"/>
      <c r="C283" s="886"/>
      <c r="D283" s="887"/>
      <c r="E283" s="1517"/>
      <c r="F283" s="1518"/>
      <c r="G283" s="1013"/>
      <c r="H283" s="1001"/>
      <c r="I283" s="1001"/>
    </row>
    <row r="284" spans="1:9" s="251" customFormat="1">
      <c r="A284" s="884"/>
      <c r="B284" s="885"/>
      <c r="C284" s="886"/>
      <c r="D284" s="887"/>
      <c r="E284" s="1517"/>
      <c r="F284" s="1518"/>
      <c r="G284" s="1013"/>
      <c r="H284" s="1001"/>
      <c r="I284" s="1001"/>
    </row>
    <row r="285" spans="1:9" s="251" customFormat="1">
      <c r="A285" s="884"/>
      <c r="B285" s="885"/>
      <c r="C285" s="886"/>
      <c r="D285" s="887"/>
      <c r="E285" s="1517"/>
      <c r="F285" s="1518"/>
      <c r="G285" s="1013"/>
      <c r="H285" s="1001"/>
      <c r="I285" s="1001"/>
    </row>
    <row r="286" spans="1:9" s="251" customFormat="1">
      <c r="A286" s="884"/>
      <c r="B286" s="885"/>
      <c r="C286" s="886"/>
      <c r="D286" s="887"/>
      <c r="E286" s="1517"/>
      <c r="F286" s="1518"/>
      <c r="G286" s="1013"/>
      <c r="H286" s="1001"/>
      <c r="I286" s="1001"/>
    </row>
    <row r="287" spans="1:9" s="251" customFormat="1">
      <c r="A287" s="884"/>
      <c r="B287" s="885"/>
      <c r="C287" s="886"/>
      <c r="D287" s="887"/>
      <c r="E287" s="1517"/>
      <c r="F287" s="1518"/>
      <c r="G287" s="1013"/>
      <c r="H287" s="1001"/>
      <c r="I287" s="1001"/>
    </row>
    <row r="288" spans="1:9" s="251" customFormat="1">
      <c r="A288" s="884"/>
      <c r="B288" s="885"/>
      <c r="C288" s="886"/>
      <c r="D288" s="887"/>
      <c r="E288" s="1517"/>
      <c r="F288" s="1518"/>
      <c r="G288" s="1013"/>
      <c r="H288" s="1001"/>
      <c r="I288" s="1001"/>
    </row>
    <row r="289" spans="1:9" s="251" customFormat="1">
      <c r="A289" s="884"/>
      <c r="B289" s="885"/>
      <c r="C289" s="886"/>
      <c r="D289" s="887"/>
      <c r="E289" s="1517"/>
      <c r="F289" s="1518"/>
      <c r="G289" s="1013"/>
      <c r="H289" s="1001"/>
      <c r="I289" s="1001"/>
    </row>
    <row r="290" spans="1:9" s="251" customFormat="1">
      <c r="A290" s="884"/>
      <c r="B290" s="885"/>
      <c r="C290" s="886"/>
      <c r="D290" s="887"/>
      <c r="E290" s="1517"/>
      <c r="F290" s="1518"/>
      <c r="G290" s="1013"/>
      <c r="H290" s="1001"/>
      <c r="I290" s="1001"/>
    </row>
    <row r="291" spans="1:9" s="251" customFormat="1">
      <c r="A291" s="884"/>
      <c r="B291" s="885"/>
      <c r="C291" s="886"/>
      <c r="D291" s="887"/>
      <c r="E291" s="1517"/>
      <c r="F291" s="1518"/>
      <c r="G291" s="1013"/>
      <c r="H291" s="1001"/>
      <c r="I291" s="1001"/>
    </row>
    <row r="292" spans="1:9" s="251" customFormat="1">
      <c r="A292" s="884"/>
      <c r="B292" s="885"/>
      <c r="C292" s="886"/>
      <c r="D292" s="887"/>
      <c r="E292" s="1517"/>
      <c r="F292" s="1518"/>
      <c r="G292" s="1013"/>
      <c r="H292" s="1001"/>
      <c r="I292" s="1001"/>
    </row>
    <row r="293" spans="1:9" s="251" customFormat="1">
      <c r="A293" s="884"/>
      <c r="B293" s="885"/>
      <c r="C293" s="886"/>
      <c r="D293" s="887"/>
      <c r="E293" s="1517"/>
      <c r="F293" s="1518"/>
      <c r="G293" s="1013"/>
      <c r="H293" s="1001"/>
      <c r="I293" s="1001"/>
    </row>
    <row r="294" spans="1:9" s="251" customFormat="1">
      <c r="A294" s="884"/>
      <c r="B294" s="885"/>
      <c r="C294" s="886"/>
      <c r="D294" s="887"/>
      <c r="E294" s="1517"/>
      <c r="F294" s="1518"/>
      <c r="G294" s="1013"/>
      <c r="H294" s="1001"/>
      <c r="I294" s="1001"/>
    </row>
    <row r="295" spans="1:9" s="249" customFormat="1">
      <c r="A295" s="884"/>
      <c r="B295" s="885"/>
      <c r="C295" s="886"/>
      <c r="D295" s="887"/>
      <c r="E295" s="1517"/>
      <c r="F295" s="1518"/>
      <c r="G295" s="1012"/>
      <c r="H295" s="402"/>
      <c r="I295" s="402"/>
    </row>
    <row r="296" spans="1:9" s="249" customFormat="1">
      <c r="A296" s="884"/>
      <c r="B296" s="885"/>
      <c r="C296" s="886"/>
      <c r="D296" s="887"/>
      <c r="E296" s="1517"/>
      <c r="F296" s="1518"/>
      <c r="G296" s="1012"/>
      <c r="H296" s="402"/>
      <c r="I296" s="402"/>
    </row>
    <row r="297" spans="1:9" s="249" customFormat="1">
      <c r="A297" s="884"/>
      <c r="B297" s="885"/>
      <c r="C297" s="886"/>
      <c r="D297" s="887"/>
      <c r="E297" s="1517"/>
      <c r="F297" s="1518"/>
      <c r="G297" s="1012"/>
      <c r="H297" s="402"/>
      <c r="I297" s="402"/>
    </row>
    <row r="298" spans="1:9" s="42" customFormat="1">
      <c r="A298" s="884"/>
      <c r="B298" s="885"/>
      <c r="C298" s="886"/>
      <c r="D298" s="887"/>
      <c r="E298" s="1517"/>
      <c r="F298" s="1518"/>
      <c r="G298" s="1008"/>
      <c r="H298" s="902"/>
      <c r="I298" s="902"/>
    </row>
    <row r="299" spans="1:9" s="249" customFormat="1">
      <c r="A299" s="884"/>
      <c r="B299" s="885"/>
      <c r="C299" s="886"/>
      <c r="D299" s="887"/>
      <c r="E299" s="1517"/>
      <c r="F299" s="1518"/>
      <c r="G299" s="1012"/>
      <c r="H299" s="402"/>
      <c r="I299" s="402"/>
    </row>
    <row r="300" spans="1:9" s="42" customFormat="1">
      <c r="A300" s="884"/>
      <c r="B300" s="885"/>
      <c r="C300" s="886"/>
      <c r="D300" s="887"/>
      <c r="E300" s="1517"/>
      <c r="F300" s="1518"/>
      <c r="G300" s="1008"/>
      <c r="H300" s="902"/>
      <c r="I300" s="902"/>
    </row>
    <row r="301" spans="1:9" s="42" customFormat="1">
      <c r="A301" s="884"/>
      <c r="B301" s="885"/>
      <c r="C301" s="886"/>
      <c r="D301" s="887"/>
      <c r="E301" s="1517"/>
      <c r="F301" s="1518"/>
      <c r="G301" s="1008"/>
      <c r="H301" s="902"/>
      <c r="I301" s="902"/>
    </row>
    <row r="303" spans="1:9" s="782" customFormat="1">
      <c r="A303" s="884"/>
      <c r="B303" s="885"/>
      <c r="C303" s="886"/>
      <c r="D303" s="887"/>
      <c r="E303" s="1517"/>
      <c r="F303" s="1518"/>
      <c r="G303" s="1014"/>
      <c r="H303" s="1015"/>
      <c r="I303" s="1015"/>
    </row>
    <row r="304" spans="1:9" s="782" customFormat="1">
      <c r="A304" s="884"/>
      <c r="B304" s="885"/>
      <c r="C304" s="886"/>
      <c r="D304" s="887"/>
      <c r="E304" s="1517"/>
      <c r="F304" s="1518"/>
      <c r="G304" s="1014"/>
      <c r="H304" s="1015"/>
      <c r="I304" s="1015"/>
    </row>
    <row r="305" spans="1:9" s="782" customFormat="1">
      <c r="A305" s="884"/>
      <c r="B305" s="885"/>
      <c r="C305" s="886"/>
      <c r="D305" s="887"/>
      <c r="E305" s="1517"/>
      <c r="F305" s="1518"/>
      <c r="G305" s="1014"/>
      <c r="H305" s="1015"/>
      <c r="I305" s="1015"/>
    </row>
    <row r="306" spans="1:9" s="782" customFormat="1">
      <c r="A306" s="884"/>
      <c r="B306" s="885"/>
      <c r="C306" s="886"/>
      <c r="D306" s="887"/>
      <c r="E306" s="1517"/>
      <c r="F306" s="1518"/>
      <c r="G306" s="1014"/>
      <c r="H306" s="1015"/>
      <c r="I306" s="1015"/>
    </row>
    <row r="307" spans="1:9" s="783" customFormat="1">
      <c r="A307" s="884"/>
      <c r="B307" s="885"/>
      <c r="C307" s="886"/>
      <c r="D307" s="887"/>
      <c r="E307" s="1517"/>
      <c r="F307" s="1518"/>
      <c r="G307" s="1014"/>
      <c r="H307" s="1014"/>
      <c r="I307" s="1014"/>
    </row>
  </sheetData>
  <sheetProtection password="F86A" sheet="1" objects="1" scenarios="1"/>
  <pageMargins left="0.70866141732283472" right="0.70866141732283472" top="0.74803149606299213" bottom="0.39370078740157483" header="0.31496062992125984" footer="0.31496062992125984"/>
  <pageSetup paperSize="9" scale="87" fitToHeight="0" orientation="portrait" r:id="rId1"/>
  <headerFooter>
    <oddHeader>&amp;CDokumentacija za nadmetanje&amp;RStalni granični prijelaz za 
međunarodni promet putnika VITALJINA
&amp;"Arial,Bold"2. OBJEKTI VISOKOGRADNJE</oddHeader>
    <oddFooter>&amp;CList &amp;P od &amp;N</oddFooter>
  </headerFooter>
  <rowBreaks count="9" manualBreakCount="9">
    <brk id="38" max="5" man="1"/>
    <brk id="68" max="5" man="1"/>
    <brk id="93" max="5" man="1"/>
    <brk id="108" max="5" man="1"/>
    <brk id="120" max="5" man="1"/>
    <brk id="146" max="5" man="1"/>
    <brk id="169" max="5" man="1"/>
    <brk id="195" max="5" man="1"/>
    <brk id="215" max="5" man="1"/>
  </rowBreaks>
  <colBreaks count="1" manualBreakCount="1">
    <brk id="6"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28"/>
  <sheetViews>
    <sheetView showZeros="0" view="pageBreakPreview" topLeftCell="A28" zoomScale="25" zoomScaleNormal="100" zoomScaleSheetLayoutView="25" workbookViewId="0">
      <selection activeCell="AA89" sqref="AA89"/>
    </sheetView>
  </sheetViews>
  <sheetFormatPr defaultRowHeight="12.75" outlineLevelRow="1"/>
  <cols>
    <col min="1" max="1" width="7.140625" style="884" customWidth="1"/>
    <col min="2" max="2" width="45.85546875" style="885" customWidth="1"/>
    <col min="3" max="3" width="9.28515625" style="886" customWidth="1"/>
    <col min="4" max="4" width="13" style="887" bestFit="1" customWidth="1"/>
    <col min="5" max="5" width="10.5703125" style="1517" customWidth="1"/>
    <col min="6" max="6" width="15.42578125" style="1542" customWidth="1"/>
    <col min="7" max="16384" width="9.140625" style="51"/>
  </cols>
  <sheetData>
    <row r="1" spans="1:6" s="75" customFormat="1" ht="26.25" thickBot="1">
      <c r="A1" s="185" t="s">
        <v>514</v>
      </c>
      <c r="B1" s="186" t="s">
        <v>515</v>
      </c>
      <c r="C1" s="187" t="s">
        <v>516</v>
      </c>
      <c r="D1" s="187" t="s">
        <v>517</v>
      </c>
      <c r="E1" s="187" t="s">
        <v>485</v>
      </c>
      <c r="F1" s="1457" t="s">
        <v>553</v>
      </c>
    </row>
    <row r="2" spans="1:6" ht="13.5" thickTop="1">
      <c r="A2" s="957"/>
      <c r="B2" s="95"/>
      <c r="C2" s="188"/>
      <c r="D2" s="188"/>
      <c r="E2" s="1458"/>
      <c r="F2" s="1520"/>
    </row>
    <row r="3" spans="1:6" s="56" customFormat="1" ht="15.75">
      <c r="A3" s="958" t="s">
        <v>916</v>
      </c>
      <c r="B3" s="169" t="s">
        <v>2364</v>
      </c>
      <c r="C3" s="78"/>
      <c r="D3" s="78"/>
      <c r="E3" s="1154"/>
      <c r="F3" s="1521"/>
    </row>
    <row r="4" spans="1:6">
      <c r="A4" s="959"/>
      <c r="B4" s="48"/>
      <c r="C4" s="190"/>
      <c r="D4" s="190"/>
      <c r="E4" s="1460"/>
      <c r="F4" s="1522"/>
    </row>
    <row r="5" spans="1:6" outlineLevel="1">
      <c r="A5" s="853" t="s">
        <v>490</v>
      </c>
      <c r="B5" s="253" t="s">
        <v>497</v>
      </c>
      <c r="C5" s="1027"/>
      <c r="D5" s="554"/>
      <c r="E5" s="1469"/>
      <c r="F5" s="1498"/>
    </row>
    <row r="6" spans="1:6" outlineLevel="1">
      <c r="A6" s="841"/>
      <c r="B6" s="6" t="s">
        <v>511</v>
      </c>
      <c r="C6" s="307"/>
      <c r="D6" s="258"/>
      <c r="E6" s="258"/>
      <c r="F6" s="1314"/>
    </row>
    <row r="7" spans="1:6" ht="51" outlineLevel="1">
      <c r="A7" s="841"/>
      <c r="B7" s="906" t="s">
        <v>2173</v>
      </c>
      <c r="C7" s="307"/>
      <c r="D7" s="258"/>
      <c r="E7" s="258"/>
      <c r="F7" s="1314"/>
    </row>
    <row r="8" spans="1:6" outlineLevel="1">
      <c r="A8" s="854"/>
      <c r="B8" s="26" t="s">
        <v>559</v>
      </c>
      <c r="C8" s="394"/>
      <c r="D8" s="261"/>
      <c r="E8" s="261"/>
      <c r="F8" s="1313"/>
    </row>
    <row r="9" spans="1:6" ht="25.5" outlineLevel="1">
      <c r="A9" s="823" t="s">
        <v>487</v>
      </c>
      <c r="B9" s="5" t="s">
        <v>2158</v>
      </c>
      <c r="C9" s="1028" t="s">
        <v>486</v>
      </c>
      <c r="D9" s="264">
        <v>170</v>
      </c>
      <c r="E9" s="930"/>
      <c r="F9" s="1282" t="str">
        <f t="shared" ref="F9:F10" si="0">IF(N(E9),ROUND(E9*D9,2),"")</f>
        <v/>
      </c>
    </row>
    <row r="10" spans="1:6" ht="25.5" outlineLevel="1">
      <c r="A10" s="823" t="s">
        <v>488</v>
      </c>
      <c r="B10" s="5" t="s">
        <v>2159</v>
      </c>
      <c r="C10" s="1028" t="s">
        <v>486</v>
      </c>
      <c r="D10" s="264">
        <v>1780</v>
      </c>
      <c r="E10" s="930"/>
      <c r="F10" s="1282" t="str">
        <f t="shared" si="0"/>
        <v/>
      </c>
    </row>
    <row r="11" spans="1:6" outlineLevel="1">
      <c r="A11" s="854"/>
      <c r="B11" s="26"/>
      <c r="C11" s="394"/>
      <c r="D11" s="261"/>
      <c r="E11" s="261"/>
      <c r="F11" s="1313"/>
    </row>
    <row r="12" spans="1:6" outlineLevel="1">
      <c r="A12" s="853" t="s">
        <v>492</v>
      </c>
      <c r="B12" s="253" t="s">
        <v>2160</v>
      </c>
      <c r="C12" s="1027"/>
      <c r="D12" s="554"/>
      <c r="E12" s="1469"/>
      <c r="F12" s="1523"/>
    </row>
    <row r="13" spans="1:6" outlineLevel="1">
      <c r="A13" s="841"/>
      <c r="B13" s="6" t="s">
        <v>2161</v>
      </c>
      <c r="C13" s="307"/>
      <c r="D13" s="258"/>
      <c r="E13" s="258"/>
      <c r="F13" s="1314"/>
    </row>
    <row r="14" spans="1:6" ht="38.25" outlineLevel="1">
      <c r="A14" s="841"/>
      <c r="B14" s="906" t="s">
        <v>2162</v>
      </c>
      <c r="C14" s="307"/>
      <c r="D14" s="258"/>
      <c r="E14" s="258"/>
      <c r="F14" s="1314"/>
    </row>
    <row r="15" spans="1:6" ht="25.5" outlineLevel="1">
      <c r="A15" s="854"/>
      <c r="B15" s="26" t="s">
        <v>2163</v>
      </c>
      <c r="C15" s="394"/>
      <c r="D15" s="261"/>
      <c r="E15" s="261"/>
      <c r="F15" s="1313"/>
    </row>
    <row r="16" spans="1:6" outlineLevel="1">
      <c r="A16" s="823" t="s">
        <v>483</v>
      </c>
      <c r="B16" s="5" t="s">
        <v>2165</v>
      </c>
      <c r="C16" s="1028" t="s">
        <v>486</v>
      </c>
      <c r="D16" s="264">
        <v>880</v>
      </c>
      <c r="E16" s="930"/>
      <c r="F16" s="1282" t="str">
        <f t="shared" ref="F16" si="1">IF(N(E16),ROUND(E16*D16,2),"")</f>
        <v/>
      </c>
    </row>
    <row r="17" spans="1:6" outlineLevel="1" collapsed="1">
      <c r="A17" s="823"/>
      <c r="B17" s="5"/>
      <c r="C17" s="1028"/>
      <c r="D17" s="264"/>
      <c r="E17" s="264"/>
      <c r="F17" s="1282"/>
    </row>
    <row r="18" spans="1:6" s="327" customFormat="1" outlineLevel="1">
      <c r="A18" s="960" t="s">
        <v>493</v>
      </c>
      <c r="B18" s="914" t="s">
        <v>2166</v>
      </c>
      <c r="C18" s="840"/>
      <c r="D18" s="335"/>
      <c r="E18" s="1499"/>
      <c r="F18" s="1524"/>
    </row>
    <row r="19" spans="1:6" s="327" customFormat="1" outlineLevel="1">
      <c r="A19" s="961"/>
      <c r="B19" s="270" t="s">
        <v>2168</v>
      </c>
      <c r="C19" s="1029"/>
      <c r="D19" s="338"/>
      <c r="E19" s="1501"/>
      <c r="F19" s="1525"/>
    </row>
    <row r="20" spans="1:6" s="327" customFormat="1" ht="76.5" outlineLevel="1">
      <c r="A20" s="961"/>
      <c r="B20" s="915" t="s">
        <v>2169</v>
      </c>
      <c r="C20" s="1029"/>
      <c r="D20" s="338"/>
      <c r="E20" s="1501"/>
      <c r="F20" s="1525"/>
    </row>
    <row r="21" spans="1:6" s="327" customFormat="1" ht="27" outlineLevel="1">
      <c r="A21" s="962"/>
      <c r="B21" s="916" t="s">
        <v>2343</v>
      </c>
      <c r="C21" s="1030"/>
      <c r="D21" s="343"/>
      <c r="E21" s="1503"/>
      <c r="F21" s="1526"/>
    </row>
    <row r="22" spans="1:6" outlineLevel="1">
      <c r="A22" s="823" t="s">
        <v>498</v>
      </c>
      <c r="B22" s="5" t="s">
        <v>2167</v>
      </c>
      <c r="C22" s="1028" t="s">
        <v>486</v>
      </c>
      <c r="D22" s="264">
        <v>700</v>
      </c>
      <c r="E22" s="930"/>
      <c r="F22" s="1282" t="str">
        <f t="shared" ref="F22" si="2">IF(N(E22),ROUND(E22*D22,2),"")</f>
        <v/>
      </c>
    </row>
    <row r="23" spans="1:6" s="917" customFormat="1" outlineLevel="1">
      <c r="A23" s="821"/>
      <c r="B23" s="6"/>
      <c r="C23" s="307"/>
      <c r="D23" s="258"/>
      <c r="E23" s="1505"/>
      <c r="F23" s="1527"/>
    </row>
    <row r="24" spans="1:6" outlineLevel="1">
      <c r="A24" s="853" t="s">
        <v>901</v>
      </c>
      <c r="B24" s="253" t="s">
        <v>510</v>
      </c>
      <c r="C24" s="840"/>
      <c r="D24" s="255"/>
      <c r="E24" s="255"/>
      <c r="F24" s="1281"/>
    </row>
    <row r="25" spans="1:6" outlineLevel="1">
      <c r="A25" s="841"/>
      <c r="B25" s="6" t="s">
        <v>509</v>
      </c>
      <c r="C25" s="307"/>
      <c r="D25" s="258"/>
      <c r="E25" s="258"/>
      <c r="F25" s="1314"/>
    </row>
    <row r="26" spans="1:6" ht="38.25" outlineLevel="1">
      <c r="A26" s="841"/>
      <c r="B26" s="6" t="s">
        <v>591</v>
      </c>
      <c r="C26" s="307"/>
      <c r="D26" s="258"/>
      <c r="E26" s="258"/>
      <c r="F26" s="1314"/>
    </row>
    <row r="27" spans="1:6" outlineLevel="1">
      <c r="A27" s="854"/>
      <c r="B27" s="26" t="s">
        <v>560</v>
      </c>
      <c r="C27" s="394"/>
      <c r="D27" s="261"/>
      <c r="E27" s="261"/>
      <c r="F27" s="1313"/>
    </row>
    <row r="28" spans="1:6" ht="25.5" outlineLevel="1">
      <c r="A28" s="823" t="s">
        <v>500</v>
      </c>
      <c r="B28" s="5" t="s">
        <v>894</v>
      </c>
      <c r="C28" s="1028" t="s">
        <v>486</v>
      </c>
      <c r="D28" s="264">
        <v>5000</v>
      </c>
      <c r="E28" s="930"/>
      <c r="F28" s="1282" t="str">
        <f t="shared" ref="F28" si="3">IF(N(E28),ROUND(E28*D28,2),"")</f>
        <v/>
      </c>
    </row>
    <row r="29" spans="1:6" outlineLevel="1">
      <c r="A29" s="823"/>
      <c r="B29" s="5"/>
      <c r="C29" s="1028"/>
      <c r="D29" s="264"/>
      <c r="E29" s="264"/>
      <c r="F29" s="1314"/>
    </row>
    <row r="30" spans="1:6" ht="14.25" outlineLevel="1">
      <c r="A30" s="853" t="s">
        <v>588</v>
      </c>
      <c r="B30" s="253" t="s">
        <v>2170</v>
      </c>
      <c r="C30" s="1031" t="s">
        <v>2164</v>
      </c>
      <c r="D30" s="784">
        <v>1030</v>
      </c>
      <c r="E30" s="932"/>
      <c r="F30" s="1281" t="str">
        <f t="shared" ref="F30" si="4">IF(N(E30),ROUND(E30*D30,2),"")</f>
        <v/>
      </c>
    </row>
    <row r="31" spans="1:6" outlineLevel="1">
      <c r="A31" s="841"/>
      <c r="B31" s="6" t="s">
        <v>2171</v>
      </c>
      <c r="C31" s="307"/>
      <c r="D31" s="258"/>
      <c r="E31" s="258"/>
      <c r="F31" s="1314"/>
    </row>
    <row r="32" spans="1:6" ht="51" outlineLevel="1">
      <c r="A32" s="841"/>
      <c r="B32" s="6" t="s">
        <v>2172</v>
      </c>
      <c r="C32" s="307"/>
      <c r="D32" s="258"/>
      <c r="E32" s="258"/>
      <c r="F32" s="1314"/>
    </row>
    <row r="33" spans="1:6" outlineLevel="1">
      <c r="A33" s="854"/>
      <c r="B33" s="26" t="s">
        <v>560</v>
      </c>
      <c r="C33" s="394"/>
      <c r="D33" s="261"/>
      <c r="E33" s="261"/>
      <c r="F33" s="1313"/>
    </row>
    <row r="34" spans="1:6" outlineLevel="1">
      <c r="A34" s="963"/>
      <c r="B34" s="4"/>
      <c r="C34" s="2"/>
      <c r="D34" s="786"/>
      <c r="E34" s="786"/>
      <c r="F34" s="1528"/>
    </row>
    <row r="35" spans="1:6" ht="25.5" outlineLevel="1">
      <c r="A35" s="853" t="s">
        <v>494</v>
      </c>
      <c r="B35" s="253" t="s">
        <v>2174</v>
      </c>
      <c r="C35" s="840" t="s">
        <v>486</v>
      </c>
      <c r="D35" s="255">
        <v>140</v>
      </c>
      <c r="E35" s="932"/>
      <c r="F35" s="1281" t="str">
        <f t="shared" ref="F35" si="5">IF(N(E35),ROUND(E35*D35,2),"")</f>
        <v/>
      </c>
    </row>
    <row r="36" spans="1:6" outlineLevel="1">
      <c r="A36" s="841"/>
      <c r="B36" s="6" t="s">
        <v>2176</v>
      </c>
      <c r="C36" s="307"/>
      <c r="D36" s="258"/>
      <c r="E36" s="258"/>
      <c r="F36" s="1314"/>
    </row>
    <row r="37" spans="1:6" ht="51" outlineLevel="1">
      <c r="A37" s="841"/>
      <c r="B37" s="6" t="s">
        <v>1838</v>
      </c>
      <c r="C37" s="307"/>
      <c r="D37" s="258"/>
      <c r="E37" s="258"/>
      <c r="F37" s="1314"/>
    </row>
    <row r="38" spans="1:6" outlineLevel="1">
      <c r="A38" s="854"/>
      <c r="B38" s="26" t="s">
        <v>2175</v>
      </c>
      <c r="C38" s="394"/>
      <c r="D38" s="261"/>
      <c r="E38" s="261"/>
      <c r="F38" s="1313"/>
    </row>
    <row r="39" spans="1:6" outlineLevel="1">
      <c r="A39" s="823"/>
      <c r="B39" s="5"/>
      <c r="C39" s="1028"/>
      <c r="D39" s="264"/>
      <c r="E39" s="264"/>
      <c r="F39" s="1314"/>
    </row>
    <row r="40" spans="1:6" outlineLevel="1">
      <c r="A40" s="853" t="s">
        <v>897</v>
      </c>
      <c r="B40" s="253" t="s">
        <v>2181</v>
      </c>
      <c r="C40" s="840" t="s">
        <v>489</v>
      </c>
      <c r="D40" s="255">
        <v>2200</v>
      </c>
      <c r="E40" s="932"/>
      <c r="F40" s="1281" t="str">
        <f t="shared" ref="F40" si="6">IF(N(E40),ROUND(E40*D40,2),"")</f>
        <v/>
      </c>
    </row>
    <row r="41" spans="1:6" outlineLevel="1">
      <c r="A41" s="841"/>
      <c r="B41" s="6" t="s">
        <v>2179</v>
      </c>
      <c r="C41" s="307"/>
      <c r="D41" s="258"/>
      <c r="E41" s="258"/>
      <c r="F41" s="1314"/>
    </row>
    <row r="42" spans="1:6" ht="102" outlineLevel="1">
      <c r="A42" s="841"/>
      <c r="B42" s="6" t="s">
        <v>2180</v>
      </c>
      <c r="C42" s="307"/>
      <c r="D42" s="258"/>
      <c r="E42" s="258"/>
      <c r="F42" s="1314"/>
    </row>
    <row r="43" spans="1:6" ht="25.5" outlineLevel="1">
      <c r="A43" s="854"/>
      <c r="B43" s="26" t="s">
        <v>1824</v>
      </c>
      <c r="C43" s="394"/>
      <c r="D43" s="261"/>
      <c r="E43" s="261"/>
      <c r="F43" s="1313"/>
    </row>
    <row r="44" spans="1:6" s="42" customFormat="1" outlineLevel="1">
      <c r="A44" s="841"/>
      <c r="B44" s="6"/>
      <c r="C44" s="307"/>
      <c r="D44" s="258"/>
      <c r="E44" s="258"/>
      <c r="F44" s="1314"/>
    </row>
    <row r="45" spans="1:6" s="42" customFormat="1" outlineLevel="1">
      <c r="A45" s="853" t="s">
        <v>898</v>
      </c>
      <c r="B45" s="34" t="s">
        <v>2377</v>
      </c>
      <c r="C45" s="840" t="s">
        <v>1063</v>
      </c>
      <c r="D45" s="255">
        <v>960</v>
      </c>
      <c r="E45" s="932"/>
      <c r="F45" s="1281" t="str">
        <f t="shared" ref="F45" si="7">IF(N(E45),ROUND(E45*D45,2),"")</f>
        <v/>
      </c>
    </row>
    <row r="46" spans="1:6" s="42" customFormat="1" outlineLevel="1">
      <c r="A46" s="841"/>
      <c r="B46" s="35" t="s">
        <v>2182</v>
      </c>
      <c r="C46" s="307"/>
      <c r="D46" s="258"/>
      <c r="E46" s="258"/>
      <c r="F46" s="1314"/>
    </row>
    <row r="47" spans="1:6" s="42" customFormat="1" ht="102" outlineLevel="1">
      <c r="A47" s="841"/>
      <c r="B47" s="35" t="s">
        <v>2368</v>
      </c>
      <c r="C47" s="307"/>
      <c r="D47" s="258"/>
      <c r="E47" s="258"/>
      <c r="F47" s="1314"/>
    </row>
    <row r="48" spans="1:6" s="42" customFormat="1" outlineLevel="1">
      <c r="A48" s="854"/>
      <c r="B48" s="26" t="s">
        <v>2184</v>
      </c>
      <c r="C48" s="394"/>
      <c r="D48" s="261"/>
      <c r="E48" s="261"/>
      <c r="F48" s="1313"/>
    </row>
    <row r="49" spans="1:6" s="42" customFormat="1" outlineLevel="1">
      <c r="A49" s="841"/>
      <c r="B49" s="6"/>
      <c r="C49" s="1028"/>
      <c r="D49" s="258"/>
      <c r="E49" s="258"/>
      <c r="F49" s="1314"/>
    </row>
    <row r="50" spans="1:6" s="249" customFormat="1" outlineLevel="1">
      <c r="A50" s="828" t="s">
        <v>899</v>
      </c>
      <c r="B50" s="274" t="s">
        <v>2367</v>
      </c>
      <c r="C50" s="325" t="s">
        <v>486</v>
      </c>
      <c r="D50" s="255">
        <v>27</v>
      </c>
      <c r="E50" s="932"/>
      <c r="F50" s="1281" t="str">
        <f t="shared" ref="F50" si="8">IF(N(E50),ROUND(E50*D50,2),"")</f>
        <v/>
      </c>
    </row>
    <row r="51" spans="1:6" s="249" customFormat="1" outlineLevel="1">
      <c r="A51" s="819"/>
      <c r="B51" s="270" t="s">
        <v>549</v>
      </c>
      <c r="C51" s="443"/>
      <c r="D51" s="258"/>
      <c r="E51" s="258"/>
      <c r="F51" s="1529"/>
    </row>
    <row r="52" spans="1:6" s="249" customFormat="1" ht="38.25" outlineLevel="1">
      <c r="A52" s="819"/>
      <c r="B52" s="270" t="s">
        <v>551</v>
      </c>
      <c r="C52" s="443"/>
      <c r="D52" s="258"/>
      <c r="E52" s="258"/>
      <c r="F52" s="1529"/>
    </row>
    <row r="53" spans="1:6" s="249" customFormat="1" outlineLevel="1">
      <c r="A53" s="829"/>
      <c r="B53" s="278" t="s">
        <v>550</v>
      </c>
      <c r="C53" s="346"/>
      <c r="D53" s="261"/>
      <c r="E53" s="261"/>
      <c r="F53" s="1530"/>
    </row>
    <row r="54" spans="1:6" s="249" customFormat="1" outlineLevel="1">
      <c r="A54" s="937"/>
      <c r="B54" s="267"/>
      <c r="C54" s="306"/>
      <c r="D54" s="264"/>
      <c r="E54" s="264"/>
      <c r="F54" s="1531"/>
    </row>
    <row r="55" spans="1:6" s="42" customFormat="1" ht="14.25" outlineLevel="1">
      <c r="A55" s="853" t="s">
        <v>909</v>
      </c>
      <c r="B55" s="298" t="s">
        <v>2186</v>
      </c>
      <c r="C55" s="1031" t="s">
        <v>2164</v>
      </c>
      <c r="D55" s="255">
        <v>650</v>
      </c>
      <c r="E55" s="932"/>
      <c r="F55" s="1281" t="str">
        <f t="shared" ref="F55" si="9">IF(N(E55),ROUND(E55*D55,2),"")</f>
        <v/>
      </c>
    </row>
    <row r="56" spans="1:6" s="42" customFormat="1" outlineLevel="1">
      <c r="A56" s="841"/>
      <c r="B56" s="3" t="s">
        <v>988</v>
      </c>
      <c r="C56" s="307"/>
      <c r="D56" s="258"/>
      <c r="E56" s="258"/>
      <c r="F56" s="1314"/>
    </row>
    <row r="57" spans="1:6" s="42" customFormat="1" ht="76.5" outlineLevel="1">
      <c r="A57" s="841"/>
      <c r="B57" s="904" t="s">
        <v>2384</v>
      </c>
      <c r="C57" s="307"/>
      <c r="D57" s="258"/>
      <c r="E57" s="258"/>
      <c r="F57" s="1314"/>
    </row>
    <row r="58" spans="1:6" s="42" customFormat="1" outlineLevel="1">
      <c r="A58" s="854"/>
      <c r="B58" s="26" t="s">
        <v>2187</v>
      </c>
      <c r="C58" s="394"/>
      <c r="D58" s="261"/>
      <c r="E58" s="261"/>
      <c r="F58" s="1313"/>
    </row>
    <row r="59" spans="1:6" s="42" customFormat="1" outlineLevel="1">
      <c r="A59" s="841"/>
      <c r="B59" s="6"/>
      <c r="C59" s="1028"/>
      <c r="D59" s="258"/>
      <c r="E59" s="258"/>
      <c r="F59" s="1314"/>
    </row>
    <row r="60" spans="1:6" s="42" customFormat="1" ht="14.25" outlineLevel="1">
      <c r="A60" s="853" t="s">
        <v>916</v>
      </c>
      <c r="B60" s="298" t="s">
        <v>2188</v>
      </c>
      <c r="C60" s="1032" t="s">
        <v>2164</v>
      </c>
      <c r="D60" s="255">
        <v>650</v>
      </c>
      <c r="E60" s="932"/>
      <c r="F60" s="1281" t="str">
        <f t="shared" ref="F60" si="10">IF(N(E60),ROUND(E60*D60,2),"")</f>
        <v/>
      </c>
    </row>
    <row r="61" spans="1:6" s="42" customFormat="1" outlineLevel="1">
      <c r="A61" s="841"/>
      <c r="B61" s="3" t="s">
        <v>2385</v>
      </c>
      <c r="C61" s="307"/>
      <c r="D61" s="258"/>
      <c r="E61" s="258"/>
      <c r="F61" s="1314"/>
    </row>
    <row r="62" spans="1:6" s="42" customFormat="1" ht="63.75" outlineLevel="1">
      <c r="A62" s="841"/>
      <c r="B62" s="904" t="s">
        <v>2386</v>
      </c>
      <c r="C62" s="307"/>
      <c r="D62" s="258"/>
      <c r="E62" s="258"/>
      <c r="F62" s="1314"/>
    </row>
    <row r="63" spans="1:6" s="42" customFormat="1" outlineLevel="1">
      <c r="A63" s="854"/>
      <c r="B63" s="26" t="s">
        <v>2187</v>
      </c>
      <c r="C63" s="394"/>
      <c r="D63" s="261"/>
      <c r="E63" s="261"/>
      <c r="F63" s="1313"/>
    </row>
    <row r="64" spans="1:6" s="42" customFormat="1" outlineLevel="1">
      <c r="A64" s="841"/>
      <c r="B64" s="6"/>
      <c r="C64" s="1028"/>
      <c r="D64" s="258"/>
      <c r="E64" s="258"/>
      <c r="F64" s="1314"/>
    </row>
    <row r="65" spans="1:6" s="42" customFormat="1" outlineLevel="1">
      <c r="A65" s="853" t="s">
        <v>987</v>
      </c>
      <c r="B65" s="298" t="s">
        <v>2197</v>
      </c>
      <c r="C65" s="1032" t="s">
        <v>994</v>
      </c>
      <c r="D65" s="255">
        <v>182500</v>
      </c>
      <c r="E65" s="932"/>
      <c r="F65" s="1281" t="str">
        <f t="shared" ref="F65" si="11">IF(N(E65),ROUND(E65*D65,2),"")</f>
        <v/>
      </c>
    </row>
    <row r="66" spans="1:6" s="42" customFormat="1" outlineLevel="1">
      <c r="A66" s="841"/>
      <c r="B66" s="3" t="s">
        <v>2358</v>
      </c>
      <c r="C66" s="307"/>
      <c r="D66" s="258"/>
      <c r="E66" s="258"/>
      <c r="F66" s="1314"/>
    </row>
    <row r="67" spans="1:6" s="42" customFormat="1" ht="63.75" outlineLevel="1">
      <c r="A67" s="841"/>
      <c r="B67" s="904" t="s">
        <v>2196</v>
      </c>
      <c r="C67" s="307"/>
      <c r="D67" s="258"/>
      <c r="E67" s="258"/>
      <c r="F67" s="1314"/>
    </row>
    <row r="68" spans="1:6" s="42" customFormat="1" outlineLevel="1">
      <c r="A68" s="854"/>
      <c r="B68" s="26" t="s">
        <v>2195</v>
      </c>
      <c r="C68" s="394"/>
      <c r="D68" s="261"/>
      <c r="E68" s="261"/>
      <c r="F68" s="1313"/>
    </row>
    <row r="69" spans="1:6" s="42" customFormat="1" outlineLevel="1">
      <c r="A69" s="823"/>
      <c r="B69" s="5"/>
      <c r="C69" s="1028"/>
      <c r="D69" s="264"/>
      <c r="E69" s="264"/>
      <c r="F69" s="1282"/>
    </row>
    <row r="70" spans="1:6" s="42" customFormat="1" outlineLevel="1">
      <c r="A70" s="853" t="s">
        <v>990</v>
      </c>
      <c r="B70" s="923" t="s">
        <v>2189</v>
      </c>
      <c r="C70" s="1031" t="s">
        <v>1063</v>
      </c>
      <c r="D70" s="924">
        <v>75</v>
      </c>
      <c r="E70" s="932"/>
      <c r="F70" s="1281" t="str">
        <f t="shared" ref="F70" si="12">IF(N(E70),ROUND(E70*D70,2),"")</f>
        <v/>
      </c>
    </row>
    <row r="71" spans="1:6" s="42" customFormat="1" outlineLevel="1">
      <c r="A71" s="841"/>
      <c r="B71" s="925" t="s">
        <v>2190</v>
      </c>
      <c r="C71" s="307"/>
      <c r="D71" s="922"/>
      <c r="E71" s="258"/>
      <c r="F71" s="1314"/>
    </row>
    <row r="72" spans="1:6" s="42" customFormat="1" ht="51" outlineLevel="1">
      <c r="A72" s="841"/>
      <c r="B72" s="926" t="s">
        <v>2369</v>
      </c>
      <c r="C72" s="307"/>
      <c r="D72" s="922"/>
      <c r="E72" s="258"/>
      <c r="F72" s="1314"/>
    </row>
    <row r="73" spans="1:6" s="42" customFormat="1" outlineLevel="1">
      <c r="A73" s="854"/>
      <c r="B73" s="510" t="s">
        <v>2191</v>
      </c>
      <c r="C73" s="394"/>
      <c r="D73" s="927"/>
      <c r="E73" s="261"/>
      <c r="F73" s="1313"/>
    </row>
    <row r="74" spans="1:6" s="42" customFormat="1" outlineLevel="1">
      <c r="A74" s="964"/>
      <c r="B74" s="794"/>
      <c r="C74" s="1033"/>
      <c r="D74" s="791"/>
      <c r="E74" s="1508"/>
      <c r="F74" s="1532"/>
    </row>
    <row r="75" spans="1:6" s="42" customFormat="1" outlineLevel="1">
      <c r="A75" s="853" t="s">
        <v>991</v>
      </c>
      <c r="B75" s="253" t="s">
        <v>1757</v>
      </c>
      <c r="C75" s="840"/>
      <c r="D75" s="255"/>
      <c r="E75" s="255"/>
      <c r="F75" s="1281"/>
    </row>
    <row r="76" spans="1:6" s="42" customFormat="1" outlineLevel="1">
      <c r="A76" s="854"/>
      <c r="B76" s="26" t="s">
        <v>1759</v>
      </c>
      <c r="C76" s="394"/>
      <c r="D76" s="261"/>
      <c r="E76" s="261"/>
      <c r="F76" s="1313"/>
    </row>
    <row r="77" spans="1:6" s="42" customFormat="1" outlineLevel="1">
      <c r="A77" s="841"/>
      <c r="B77" s="6"/>
      <c r="C77" s="1028"/>
      <c r="D77" s="264"/>
      <c r="E77" s="258"/>
      <c r="F77" s="1314"/>
    </row>
    <row r="78" spans="1:6" s="42" customFormat="1" ht="14.25" outlineLevel="1">
      <c r="A78" s="853" t="s">
        <v>2003</v>
      </c>
      <c r="B78" s="253" t="s">
        <v>1760</v>
      </c>
      <c r="C78" s="1032" t="s">
        <v>2164</v>
      </c>
      <c r="D78" s="805">
        <v>4</v>
      </c>
      <c r="E78" s="932"/>
      <c r="F78" s="1281" t="str">
        <f t="shared" ref="F78" si="13">IF(N(E78),ROUND(E78*D78,2),"")</f>
        <v/>
      </c>
    </row>
    <row r="79" spans="1:6" s="42" customFormat="1" outlineLevel="1">
      <c r="A79" s="841"/>
      <c r="B79" s="6" t="s">
        <v>1763</v>
      </c>
      <c r="C79" s="307"/>
      <c r="D79" s="258"/>
      <c r="E79" s="258"/>
      <c r="F79" s="1314"/>
    </row>
    <row r="80" spans="1:6" s="42" customFormat="1" ht="63.75" outlineLevel="1">
      <c r="A80" s="841"/>
      <c r="B80" s="6" t="s">
        <v>1761</v>
      </c>
      <c r="C80" s="307"/>
      <c r="D80" s="258"/>
      <c r="E80" s="258"/>
      <c r="F80" s="1314"/>
    </row>
    <row r="81" spans="1:6" s="42" customFormat="1" ht="14.25" outlineLevel="1">
      <c r="A81" s="854"/>
      <c r="B81" s="26" t="s">
        <v>1762</v>
      </c>
      <c r="C81" s="394"/>
      <c r="D81" s="261"/>
      <c r="E81" s="261"/>
      <c r="F81" s="1313"/>
    </row>
    <row r="82" spans="1:6" s="42" customFormat="1" outlineLevel="1">
      <c r="A82" s="841"/>
      <c r="B82" s="6"/>
      <c r="C82" s="1028"/>
      <c r="D82" s="264"/>
      <c r="E82" s="258"/>
      <c r="F82" s="1314"/>
    </row>
    <row r="83" spans="1:6" s="42" customFormat="1" outlineLevel="1">
      <c r="A83" s="853" t="s">
        <v>1750</v>
      </c>
      <c r="B83" s="253" t="s">
        <v>1764</v>
      </c>
      <c r="C83" s="1032" t="s">
        <v>1063</v>
      </c>
      <c r="D83" s="805">
        <v>125</v>
      </c>
      <c r="E83" s="932"/>
      <c r="F83" s="1281" t="str">
        <f t="shared" ref="F83" si="14">IF(N(E83),ROUND(E83*D83,2),"")</f>
        <v/>
      </c>
    </row>
    <row r="84" spans="1:6" s="42" customFormat="1" outlineLevel="1">
      <c r="A84" s="841"/>
      <c r="B84" s="6" t="s">
        <v>1765</v>
      </c>
      <c r="C84" s="307"/>
      <c r="D84" s="258"/>
      <c r="E84" s="258"/>
      <c r="F84" s="1314"/>
    </row>
    <row r="85" spans="1:6" s="42" customFormat="1" ht="63.75" outlineLevel="1">
      <c r="A85" s="841"/>
      <c r="B85" s="6" t="s">
        <v>1960</v>
      </c>
      <c r="C85" s="307"/>
      <c r="D85" s="258"/>
      <c r="E85" s="258"/>
      <c r="F85" s="1314"/>
    </row>
    <row r="86" spans="1:6" s="42" customFormat="1" outlineLevel="1">
      <c r="A86" s="854"/>
      <c r="B86" s="26" t="s">
        <v>1769</v>
      </c>
      <c r="C86" s="394"/>
      <c r="D86" s="261"/>
      <c r="E86" s="261"/>
      <c r="F86" s="1313"/>
    </row>
    <row r="87" spans="1:6" s="42" customFormat="1" outlineLevel="1">
      <c r="A87" s="841"/>
      <c r="B87" s="6"/>
      <c r="C87" s="1028"/>
      <c r="D87" s="264"/>
      <c r="E87" s="258"/>
      <c r="F87" s="1314"/>
    </row>
    <row r="88" spans="1:6" s="42" customFormat="1" ht="25.5" outlineLevel="1">
      <c r="A88" s="853" t="s">
        <v>992</v>
      </c>
      <c r="B88" s="253" t="s">
        <v>1792</v>
      </c>
      <c r="C88" s="1151" t="s">
        <v>1063</v>
      </c>
      <c r="D88" s="908">
        <v>125</v>
      </c>
      <c r="E88" s="932"/>
      <c r="F88" s="1281" t="str">
        <f t="shared" ref="F88" si="15">IF(N(E88),ROUND(E88*D88,2),"")</f>
        <v/>
      </c>
    </row>
    <row r="89" spans="1:6" s="42" customFormat="1" ht="191.25" outlineLevel="1">
      <c r="A89" s="841"/>
      <c r="B89" s="6" t="s">
        <v>1793</v>
      </c>
      <c r="C89" s="307"/>
      <c r="D89" s="258"/>
      <c r="E89" s="258"/>
      <c r="F89" s="1314"/>
    </row>
    <row r="90" spans="1:6" s="42" customFormat="1" outlineLevel="1">
      <c r="A90" s="854"/>
      <c r="B90" s="26" t="s">
        <v>1789</v>
      </c>
      <c r="C90" s="394"/>
      <c r="D90" s="261"/>
      <c r="E90" s="261"/>
      <c r="F90" s="1313"/>
    </row>
    <row r="91" spans="1:6" s="42" customFormat="1" outlineLevel="1">
      <c r="A91" s="841"/>
      <c r="B91" s="6"/>
      <c r="C91" s="1028"/>
      <c r="D91" s="264"/>
      <c r="E91" s="258"/>
      <c r="F91" s="1314"/>
    </row>
    <row r="92" spans="1:6" s="42" customFormat="1" outlineLevel="1">
      <c r="A92" s="853" t="s">
        <v>1037</v>
      </c>
      <c r="B92" s="253" t="s">
        <v>1788</v>
      </c>
      <c r="C92" s="1032" t="s">
        <v>1063</v>
      </c>
      <c r="D92" s="805">
        <v>175</v>
      </c>
      <c r="E92" s="932"/>
      <c r="F92" s="1281" t="str">
        <f t="shared" ref="F92" si="16">IF(N(E92),ROUND(E92*D92,2),"")</f>
        <v/>
      </c>
    </row>
    <row r="93" spans="1:6" s="42" customFormat="1" ht="141" customHeight="1" outlineLevel="1">
      <c r="A93" s="841"/>
      <c r="B93" s="6" t="s">
        <v>1790</v>
      </c>
      <c r="C93" s="307"/>
      <c r="D93" s="258"/>
      <c r="E93" s="258"/>
      <c r="F93" s="1314"/>
    </row>
    <row r="94" spans="1:6" s="42" customFormat="1" outlineLevel="1">
      <c r="A94" s="854"/>
      <c r="B94" s="26" t="s">
        <v>1789</v>
      </c>
      <c r="C94" s="394"/>
      <c r="D94" s="261"/>
      <c r="E94" s="261"/>
      <c r="F94" s="1313"/>
    </row>
    <row r="95" spans="1:6" s="42" customFormat="1" outlineLevel="1">
      <c r="A95" s="823"/>
      <c r="B95" s="5"/>
      <c r="C95" s="1028"/>
      <c r="D95" s="264"/>
      <c r="E95" s="264"/>
      <c r="F95" s="1282"/>
    </row>
    <row r="96" spans="1:6" s="42" customFormat="1" outlineLevel="1">
      <c r="A96" s="965" t="s">
        <v>1038</v>
      </c>
      <c r="B96" s="253" t="s">
        <v>2374</v>
      </c>
      <c r="C96" s="1034" t="s">
        <v>486</v>
      </c>
      <c r="D96" s="784">
        <v>165</v>
      </c>
      <c r="E96" s="1152"/>
      <c r="F96" s="1533" t="str">
        <f t="shared" ref="F96" si="17">IF(N(E96),ROUND(E96*D96,2),"")</f>
        <v/>
      </c>
    </row>
    <row r="97" spans="1:6" s="42" customFormat="1" outlineLevel="1">
      <c r="A97" s="841"/>
      <c r="B97" s="6" t="s">
        <v>2375</v>
      </c>
      <c r="C97" s="307"/>
      <c r="D97" s="258"/>
      <c r="E97" s="258"/>
      <c r="F97" s="1314"/>
    </row>
    <row r="98" spans="1:6" s="42" customFormat="1" ht="25.5" outlineLevel="1">
      <c r="A98" s="1038"/>
      <c r="B98" s="6" t="s">
        <v>2373</v>
      </c>
      <c r="C98" s="1039"/>
      <c r="D98" s="1040"/>
      <c r="E98" s="1534"/>
      <c r="F98" s="1039"/>
    </row>
    <row r="99" spans="1:6" s="42" customFormat="1" ht="15.75" outlineLevel="1">
      <c r="A99" s="1041"/>
      <c r="B99" s="912" t="s">
        <v>2372</v>
      </c>
      <c r="C99" s="1035"/>
      <c r="D99" s="911"/>
      <c r="E99" s="412"/>
      <c r="F99" s="1535"/>
    </row>
    <row r="100" spans="1:6" s="42" customFormat="1" ht="15.75" outlineLevel="1">
      <c r="A100" s="1038"/>
      <c r="B100" s="921"/>
      <c r="C100" s="1036"/>
      <c r="D100" s="805"/>
      <c r="E100" s="410"/>
      <c r="F100" s="1536"/>
    </row>
    <row r="101" spans="1:6" s="42" customFormat="1" outlineLevel="1">
      <c r="A101" s="965" t="s">
        <v>153</v>
      </c>
      <c r="B101" s="253" t="s">
        <v>2376</v>
      </c>
      <c r="C101" s="1034" t="s">
        <v>486</v>
      </c>
      <c r="D101" s="784">
        <v>8</v>
      </c>
      <c r="E101" s="1152"/>
      <c r="F101" s="1533" t="str">
        <f t="shared" ref="F101" si="18">IF(N(E101),ROUND(E101*D101,2),"")</f>
        <v/>
      </c>
    </row>
    <row r="102" spans="1:6" s="42" customFormat="1" outlineLevel="1">
      <c r="A102" s="841"/>
      <c r="B102" s="6" t="s">
        <v>2371</v>
      </c>
      <c r="C102" s="307"/>
      <c r="D102" s="258"/>
      <c r="E102" s="258"/>
      <c r="F102" s="1314"/>
    </row>
    <row r="103" spans="1:6" s="42" customFormat="1" ht="25.5" outlineLevel="1">
      <c r="A103" s="966"/>
      <c r="B103" s="910" t="s">
        <v>2389</v>
      </c>
      <c r="C103" s="1039"/>
      <c r="D103" s="1040"/>
      <c r="E103" s="1040"/>
      <c r="F103" s="1537"/>
    </row>
    <row r="104" spans="1:6" s="42" customFormat="1" ht="15.75" outlineLevel="1">
      <c r="A104" s="1041"/>
      <c r="B104" s="912" t="s">
        <v>2370</v>
      </c>
      <c r="C104" s="1035"/>
      <c r="D104" s="911"/>
      <c r="E104" s="412"/>
      <c r="F104" s="1535"/>
    </row>
    <row r="105" spans="1:6" s="42" customFormat="1" ht="15.75" outlineLevel="1">
      <c r="A105" s="1041"/>
      <c r="B105" s="912"/>
      <c r="C105" s="1035"/>
      <c r="D105" s="911"/>
      <c r="E105" s="261"/>
      <c r="F105" s="1313"/>
    </row>
    <row r="106" spans="1:6" s="42" customFormat="1" outlineLevel="1">
      <c r="A106" s="965" t="s">
        <v>154</v>
      </c>
      <c r="B106" s="253" t="s">
        <v>568</v>
      </c>
      <c r="C106" s="840"/>
      <c r="D106" s="255"/>
      <c r="E106" s="255"/>
      <c r="F106" s="1281"/>
    </row>
    <row r="107" spans="1:6" s="42" customFormat="1" outlineLevel="1">
      <c r="A107" s="841"/>
      <c r="B107" s="6" t="s">
        <v>569</v>
      </c>
      <c r="C107" s="307"/>
      <c r="D107" s="258"/>
      <c r="E107" s="258"/>
      <c r="F107" s="1314"/>
    </row>
    <row r="108" spans="1:6" s="42" customFormat="1" ht="51" outlineLevel="1">
      <c r="A108" s="841"/>
      <c r="B108" s="6" t="s">
        <v>892</v>
      </c>
      <c r="C108" s="307"/>
      <c r="D108" s="258"/>
      <c r="E108" s="258"/>
      <c r="F108" s="1314"/>
    </row>
    <row r="109" spans="1:6" s="42" customFormat="1" ht="25.5" outlineLevel="1">
      <c r="A109" s="854"/>
      <c r="B109" s="26" t="s">
        <v>893</v>
      </c>
      <c r="C109" s="394"/>
      <c r="D109" s="261"/>
      <c r="E109" s="261"/>
      <c r="F109" s="1313"/>
    </row>
    <row r="110" spans="1:6" s="42" customFormat="1" ht="14.25" outlineLevel="1">
      <c r="A110" s="967" t="s">
        <v>2336</v>
      </c>
      <c r="B110" s="703" t="s">
        <v>1956</v>
      </c>
      <c r="C110" s="1037" t="s">
        <v>486</v>
      </c>
      <c r="D110" s="472">
        <v>200</v>
      </c>
      <c r="E110" s="975"/>
      <c r="F110" s="1282" t="str">
        <f t="shared" ref="F110" si="19">IF(N(E110),ROUND(E110*D110,2),"")</f>
        <v/>
      </c>
    </row>
    <row r="111" spans="1:6" s="42" customFormat="1" ht="15.75" outlineLevel="1">
      <c r="A111" s="1038"/>
      <c r="B111" s="921"/>
      <c r="C111" s="1036"/>
      <c r="D111" s="805"/>
      <c r="E111" s="258"/>
      <c r="F111" s="1314"/>
    </row>
    <row r="112" spans="1:6" s="42" customFormat="1" outlineLevel="1">
      <c r="A112" s="853" t="s">
        <v>155</v>
      </c>
      <c r="B112" s="253" t="s">
        <v>2231</v>
      </c>
      <c r="C112" s="840"/>
      <c r="D112" s="255"/>
      <c r="E112" s="255"/>
      <c r="F112" s="1281"/>
    </row>
    <row r="113" spans="1:6" s="42" customFormat="1" outlineLevel="1">
      <c r="A113" s="841"/>
      <c r="B113" s="6" t="s">
        <v>569</v>
      </c>
      <c r="C113" s="307"/>
      <c r="D113" s="258"/>
      <c r="E113" s="258"/>
      <c r="F113" s="1314"/>
    </row>
    <row r="114" spans="1:6" ht="38.25" outlineLevel="1">
      <c r="A114" s="841"/>
      <c r="B114" s="6" t="s">
        <v>2232</v>
      </c>
      <c r="C114" s="307"/>
      <c r="D114" s="258"/>
      <c r="E114" s="258"/>
      <c r="F114" s="1314"/>
    </row>
    <row r="115" spans="1:6" outlineLevel="1">
      <c r="A115" s="854"/>
      <c r="B115" s="26" t="s">
        <v>2233</v>
      </c>
      <c r="C115" s="394"/>
      <c r="D115" s="261"/>
      <c r="E115" s="261"/>
      <c r="F115" s="1313"/>
    </row>
    <row r="116" spans="1:6" outlineLevel="1">
      <c r="A116" s="823" t="s">
        <v>2388</v>
      </c>
      <c r="B116" s="5" t="s">
        <v>2234</v>
      </c>
      <c r="C116" s="1028" t="s">
        <v>486</v>
      </c>
      <c r="D116" s="264">
        <v>12</v>
      </c>
      <c r="E116" s="975"/>
      <c r="F116" s="1282" t="str">
        <f t="shared" ref="F116:F117" si="20">IF(N(E116),ROUND(E116*D116,2),"")</f>
        <v/>
      </c>
    </row>
    <row r="117" spans="1:6" ht="25.5" outlineLevel="1">
      <c r="A117" s="823" t="s">
        <v>2399</v>
      </c>
      <c r="B117" s="5" t="s">
        <v>2235</v>
      </c>
      <c r="C117" s="1028" t="s">
        <v>486</v>
      </c>
      <c r="D117" s="264">
        <v>60</v>
      </c>
      <c r="E117" s="975"/>
      <c r="F117" s="1282" t="str">
        <f t="shared" si="20"/>
        <v/>
      </c>
    </row>
    <row r="118" spans="1:6" ht="13.5" outlineLevel="1" thickBot="1">
      <c r="A118" s="968"/>
      <c r="B118" s="63"/>
      <c r="C118" s="64"/>
      <c r="D118" s="65"/>
      <c r="E118" s="1198"/>
      <c r="F118" s="1538"/>
    </row>
    <row r="119" spans="1:6" ht="31.5" outlineLevel="1" thickTop="1" thickBot="1">
      <c r="A119" s="1070"/>
      <c r="B119" s="195" t="s">
        <v>2417</v>
      </c>
      <c r="C119" s="69"/>
      <c r="D119" s="70"/>
      <c r="E119" s="1200"/>
      <c r="F119" s="1539">
        <f>SUM(F9:F117)</f>
        <v>0</v>
      </c>
    </row>
    <row r="120" spans="1:6" outlineLevel="1">
      <c r="A120" s="868"/>
      <c r="B120" s="869"/>
      <c r="C120" s="871"/>
      <c r="D120" s="871"/>
      <c r="E120" s="1202"/>
      <c r="F120" s="1202"/>
    </row>
    <row r="121" spans="1:6" outlineLevel="1">
      <c r="A121" s="1071"/>
      <c r="B121" s="1072"/>
      <c r="C121" s="1073"/>
      <c r="D121" s="1074"/>
      <c r="E121" s="1540"/>
      <c r="F121" s="1541"/>
    </row>
    <row r="122" spans="1:6" s="42" customFormat="1">
      <c r="A122" s="884"/>
      <c r="B122" s="885"/>
      <c r="C122" s="886"/>
      <c r="D122" s="887"/>
      <c r="E122" s="1517"/>
      <c r="F122" s="1518"/>
    </row>
    <row r="123" spans="1:6" s="42" customFormat="1">
      <c r="A123" s="884"/>
      <c r="B123" s="885"/>
      <c r="C123" s="886"/>
      <c r="D123" s="887"/>
      <c r="E123" s="1517"/>
      <c r="F123" s="1518"/>
    </row>
    <row r="124" spans="1:6" s="249" customFormat="1">
      <c r="A124" s="888"/>
      <c r="B124" s="702"/>
      <c r="C124" s="889"/>
      <c r="D124" s="890"/>
      <c r="E124" s="1519"/>
      <c r="F124" s="1303"/>
    </row>
    <row r="125" spans="1:6" s="249" customFormat="1">
      <c r="A125" s="888"/>
      <c r="B125" s="702"/>
      <c r="C125" s="889"/>
      <c r="D125" s="890"/>
      <c r="E125" s="1519"/>
      <c r="F125" s="1303"/>
    </row>
    <row r="126" spans="1:6" s="249" customFormat="1">
      <c r="A126" s="888"/>
      <c r="B126" s="702"/>
      <c r="C126" s="889"/>
      <c r="D126" s="890"/>
      <c r="E126" s="1519"/>
      <c r="F126" s="1303"/>
    </row>
    <row r="127" spans="1:6" s="249" customFormat="1">
      <c r="A127" s="888"/>
      <c r="B127" s="702"/>
      <c r="C127" s="889"/>
      <c r="D127" s="890"/>
      <c r="E127" s="1519"/>
      <c r="F127" s="1303"/>
    </row>
    <row r="128" spans="1:6" s="249" customFormat="1">
      <c r="A128" s="888"/>
      <c r="B128" s="702"/>
      <c r="C128" s="889"/>
      <c r="D128" s="890"/>
      <c r="E128" s="1519"/>
      <c r="F128" s="1303"/>
    </row>
    <row r="129" spans="1:6" s="42" customFormat="1">
      <c r="A129" s="888"/>
      <c r="B129" s="702"/>
      <c r="C129" s="889"/>
      <c r="D129" s="890"/>
      <c r="E129" s="1519"/>
      <c r="F129" s="1303"/>
    </row>
    <row r="130" spans="1:6" s="42" customFormat="1">
      <c r="A130" s="888"/>
      <c r="B130" s="702"/>
      <c r="C130" s="889"/>
      <c r="D130" s="890"/>
      <c r="E130" s="1519"/>
      <c r="F130" s="1303"/>
    </row>
    <row r="131" spans="1:6" s="42" customFormat="1">
      <c r="A131" s="888"/>
      <c r="B131" s="702"/>
      <c r="C131" s="889"/>
      <c r="D131" s="890"/>
      <c r="E131" s="1519"/>
      <c r="F131" s="1303"/>
    </row>
    <row r="132" spans="1:6" s="42" customFormat="1">
      <c r="A132" s="888"/>
      <c r="B132" s="702"/>
      <c r="C132" s="889"/>
      <c r="D132" s="890"/>
      <c r="E132" s="1519"/>
      <c r="F132" s="1303"/>
    </row>
    <row r="133" spans="1:6" s="42" customFormat="1">
      <c r="A133" s="888"/>
      <c r="B133" s="702"/>
      <c r="C133" s="889"/>
      <c r="D133" s="890"/>
      <c r="E133" s="1519"/>
      <c r="F133" s="1303"/>
    </row>
    <row r="134" spans="1:6" s="42" customFormat="1">
      <c r="A134" s="888"/>
      <c r="B134" s="702"/>
      <c r="C134" s="889"/>
      <c r="D134" s="890"/>
      <c r="E134" s="1519"/>
      <c r="F134" s="1303"/>
    </row>
    <row r="135" spans="1:6" s="42" customFormat="1">
      <c r="A135" s="888"/>
      <c r="B135" s="702"/>
      <c r="C135" s="889"/>
      <c r="D135" s="890"/>
      <c r="E135" s="1519"/>
      <c r="F135" s="1303"/>
    </row>
    <row r="136" spans="1:6" s="42" customFormat="1">
      <c r="A136" s="884"/>
      <c r="B136" s="885"/>
      <c r="C136" s="886"/>
      <c r="D136" s="887"/>
      <c r="E136" s="1517"/>
      <c r="F136" s="1518"/>
    </row>
    <row r="137" spans="1:6" s="115" customFormat="1">
      <c r="A137" s="884"/>
      <c r="B137" s="885"/>
      <c r="C137" s="886"/>
      <c r="D137" s="887"/>
      <c r="E137" s="1517"/>
      <c r="F137" s="1518"/>
    </row>
    <row r="138" spans="1:6" s="42" customFormat="1">
      <c r="A138" s="884"/>
      <c r="B138" s="885"/>
      <c r="C138" s="886"/>
      <c r="D138" s="887"/>
      <c r="E138" s="1517"/>
      <c r="F138" s="1518"/>
    </row>
    <row r="139" spans="1:6" s="249" customFormat="1">
      <c r="A139" s="884"/>
      <c r="B139" s="885"/>
      <c r="C139" s="886"/>
      <c r="D139" s="887"/>
      <c r="E139" s="1517"/>
      <c r="F139" s="1518"/>
    </row>
    <row r="140" spans="1:6" s="249" customFormat="1">
      <c r="A140" s="884"/>
      <c r="B140" s="885"/>
      <c r="C140" s="886"/>
      <c r="D140" s="887"/>
      <c r="E140" s="1517"/>
      <c r="F140" s="1518"/>
    </row>
    <row r="141" spans="1:6" s="249" customFormat="1">
      <c r="A141" s="884"/>
      <c r="B141" s="885"/>
      <c r="C141" s="886"/>
      <c r="D141" s="887"/>
      <c r="E141" s="1517"/>
      <c r="F141" s="1518"/>
    </row>
    <row r="142" spans="1:6" s="249" customFormat="1">
      <c r="A142" s="884"/>
      <c r="B142" s="885"/>
      <c r="C142" s="886"/>
      <c r="D142" s="887"/>
      <c r="E142" s="1517"/>
      <c r="F142" s="1518"/>
    </row>
    <row r="143" spans="1:6" s="249" customFormat="1">
      <c r="A143" s="884"/>
      <c r="B143" s="885"/>
      <c r="C143" s="886"/>
      <c r="D143" s="887"/>
      <c r="E143" s="1517"/>
      <c r="F143" s="1518"/>
    </row>
    <row r="144" spans="1:6" s="42" customFormat="1">
      <c r="A144" s="884"/>
      <c r="B144" s="885"/>
      <c r="C144" s="886"/>
      <c r="D144" s="887"/>
      <c r="E144" s="1517"/>
      <c r="F144" s="1518"/>
    </row>
    <row r="145" spans="1:8" s="42" customFormat="1">
      <c r="A145" s="884"/>
      <c r="B145" s="885"/>
      <c r="C145" s="886"/>
      <c r="D145" s="887"/>
      <c r="E145" s="1517"/>
      <c r="F145" s="1518"/>
    </row>
    <row r="146" spans="1:8" s="42" customFormat="1">
      <c r="A146" s="884"/>
      <c r="B146" s="885"/>
      <c r="C146" s="886"/>
      <c r="D146" s="887"/>
      <c r="E146" s="1517"/>
      <c r="F146" s="1518"/>
      <c r="H146" s="809"/>
    </row>
    <row r="147" spans="1:8" s="42" customFormat="1">
      <c r="A147" s="884"/>
      <c r="B147" s="885"/>
      <c r="C147" s="886"/>
      <c r="D147" s="887"/>
      <c r="E147" s="1517"/>
      <c r="F147" s="1518"/>
    </row>
    <row r="148" spans="1:8" s="249" customFormat="1">
      <c r="A148" s="884"/>
      <c r="B148" s="885"/>
      <c r="C148" s="886"/>
      <c r="D148" s="887"/>
      <c r="E148" s="1517"/>
      <c r="F148" s="1518"/>
    </row>
    <row r="149" spans="1:8" s="249" customFormat="1">
      <c r="A149" s="884"/>
      <c r="B149" s="885"/>
      <c r="C149" s="886"/>
      <c r="D149" s="887"/>
      <c r="E149" s="1517"/>
      <c r="F149" s="1518"/>
    </row>
    <row r="150" spans="1:8" s="249" customFormat="1">
      <c r="A150" s="884"/>
      <c r="B150" s="885"/>
      <c r="C150" s="886"/>
      <c r="D150" s="887"/>
      <c r="E150" s="1517"/>
      <c r="F150" s="1518"/>
    </row>
    <row r="151" spans="1:8" s="249" customFormat="1">
      <c r="A151" s="884"/>
      <c r="B151" s="885"/>
      <c r="C151" s="886"/>
      <c r="D151" s="887"/>
      <c r="E151" s="1517"/>
      <c r="F151" s="1518"/>
    </row>
    <row r="152" spans="1:8" s="249" customFormat="1">
      <c r="A152" s="884"/>
      <c r="B152" s="885"/>
      <c r="C152" s="886"/>
      <c r="D152" s="887"/>
      <c r="E152" s="1517"/>
      <c r="F152" s="1518"/>
    </row>
    <row r="153" spans="1:8" s="251" customFormat="1">
      <c r="A153" s="884"/>
      <c r="B153" s="885"/>
      <c r="C153" s="886"/>
      <c r="D153" s="887"/>
      <c r="E153" s="1517"/>
      <c r="F153" s="1518"/>
    </row>
    <row r="154" spans="1:8" s="251" customFormat="1">
      <c r="A154" s="884"/>
      <c r="B154" s="885"/>
      <c r="C154" s="886"/>
      <c r="D154" s="887"/>
      <c r="E154" s="1517"/>
      <c r="F154" s="1518"/>
    </row>
    <row r="155" spans="1:8" s="251" customFormat="1">
      <c r="A155" s="884"/>
      <c r="B155" s="885"/>
      <c r="C155" s="886"/>
      <c r="D155" s="887"/>
      <c r="E155" s="1517"/>
      <c r="F155" s="1518"/>
    </row>
    <row r="156" spans="1:8" s="251" customFormat="1">
      <c r="A156" s="884"/>
      <c r="B156" s="885"/>
      <c r="C156" s="886"/>
      <c r="D156" s="887"/>
      <c r="E156" s="1517"/>
      <c r="F156" s="1518"/>
    </row>
    <row r="157" spans="1:8" s="251" customFormat="1">
      <c r="A157" s="884"/>
      <c r="B157" s="885"/>
      <c r="C157" s="886"/>
      <c r="D157" s="887"/>
      <c r="E157" s="1517"/>
      <c r="F157" s="1518"/>
    </row>
    <row r="158" spans="1:8" s="251" customFormat="1">
      <c r="A158" s="884"/>
      <c r="B158" s="885"/>
      <c r="C158" s="886"/>
      <c r="D158" s="887"/>
      <c r="E158" s="1517"/>
      <c r="F158" s="1518"/>
    </row>
    <row r="159" spans="1:8" s="251" customFormat="1">
      <c r="A159" s="884"/>
      <c r="B159" s="885"/>
      <c r="C159" s="886"/>
      <c r="D159" s="887"/>
      <c r="E159" s="1517"/>
      <c r="F159" s="1518"/>
    </row>
    <row r="160" spans="1:8" s="251" customFormat="1">
      <c r="A160" s="884"/>
      <c r="B160" s="885"/>
      <c r="C160" s="886"/>
      <c r="D160" s="887"/>
      <c r="E160" s="1517"/>
      <c r="F160" s="1518"/>
    </row>
    <row r="161" spans="1:7" s="251" customFormat="1">
      <c r="A161" s="884"/>
      <c r="B161" s="885"/>
      <c r="C161" s="886"/>
      <c r="D161" s="887"/>
      <c r="E161" s="1517"/>
      <c r="F161" s="1518"/>
    </row>
    <row r="162" spans="1:7" s="251" customFormat="1">
      <c r="A162" s="884"/>
      <c r="B162" s="885"/>
      <c r="C162" s="886"/>
      <c r="D162" s="887"/>
      <c r="E162" s="1517"/>
      <c r="F162" s="1518"/>
      <c r="G162" s="1140"/>
    </row>
    <row r="163" spans="1:7" s="251" customFormat="1">
      <c r="A163" s="884"/>
      <c r="B163" s="885"/>
      <c r="C163" s="886"/>
      <c r="D163" s="887"/>
      <c r="E163" s="1517"/>
      <c r="F163" s="1518"/>
      <c r="G163" s="1140"/>
    </row>
    <row r="164" spans="1:7" s="251" customFormat="1">
      <c r="A164" s="884"/>
      <c r="B164" s="885"/>
      <c r="C164" s="886"/>
      <c r="D164" s="887"/>
      <c r="E164" s="1517"/>
      <c r="F164" s="1518"/>
      <c r="G164" s="1140"/>
    </row>
    <row r="165" spans="1:7" s="251" customFormat="1">
      <c r="A165" s="884"/>
      <c r="B165" s="885"/>
      <c r="C165" s="886"/>
      <c r="D165" s="887"/>
      <c r="E165" s="1517"/>
      <c r="F165" s="1518"/>
      <c r="G165" s="1140"/>
    </row>
    <row r="166" spans="1:7" s="251" customFormat="1">
      <c r="A166" s="884"/>
      <c r="B166" s="885"/>
      <c r="C166" s="886"/>
      <c r="D166" s="887"/>
      <c r="E166" s="1517"/>
      <c r="F166" s="1518"/>
      <c r="G166" s="1140"/>
    </row>
    <row r="167" spans="1:7" s="249" customFormat="1">
      <c r="A167" s="884"/>
      <c r="B167" s="885"/>
      <c r="C167" s="886"/>
      <c r="D167" s="887"/>
      <c r="E167" s="1517"/>
      <c r="F167" s="1518"/>
      <c r="G167" s="1141"/>
    </row>
    <row r="168" spans="1:7" s="249" customFormat="1">
      <c r="A168" s="884"/>
      <c r="B168" s="885"/>
      <c r="C168" s="886"/>
      <c r="D168" s="887"/>
      <c r="E168" s="1517"/>
      <c r="F168" s="1518"/>
      <c r="G168" s="1141"/>
    </row>
    <row r="169" spans="1:7" s="249" customFormat="1">
      <c r="A169" s="884"/>
      <c r="B169" s="885"/>
      <c r="C169" s="886"/>
      <c r="D169" s="887"/>
      <c r="E169" s="1517"/>
      <c r="F169" s="1518"/>
      <c r="G169" s="1141"/>
    </row>
    <row r="170" spans="1:7" s="42" customFormat="1">
      <c r="A170" s="884"/>
      <c r="B170" s="885"/>
      <c r="C170" s="886"/>
      <c r="D170" s="887"/>
      <c r="E170" s="1517"/>
      <c r="F170" s="1518"/>
      <c r="G170" s="809"/>
    </row>
    <row r="171" spans="1:7" s="42" customFormat="1">
      <c r="A171" s="884"/>
      <c r="B171" s="885"/>
      <c r="C171" s="886"/>
      <c r="D171" s="887"/>
      <c r="E171" s="1517"/>
      <c r="F171" s="1518"/>
      <c r="G171" s="809"/>
    </row>
    <row r="172" spans="1:7" s="249" customFormat="1">
      <c r="A172" s="884"/>
      <c r="B172" s="885"/>
      <c r="C172" s="886"/>
      <c r="D172" s="887"/>
      <c r="E172" s="1517"/>
      <c r="F172" s="1518"/>
      <c r="G172" s="1141"/>
    </row>
    <row r="173" spans="1:7" s="249" customFormat="1">
      <c r="A173" s="884"/>
      <c r="B173" s="885"/>
      <c r="C173" s="886"/>
      <c r="D173" s="887"/>
      <c r="E173" s="1517"/>
      <c r="F173" s="1518"/>
      <c r="G173" s="1141"/>
    </row>
    <row r="174" spans="1:7" s="249" customFormat="1">
      <c r="A174" s="884"/>
      <c r="B174" s="885"/>
      <c r="C174" s="886"/>
      <c r="D174" s="887"/>
      <c r="E174" s="1517"/>
      <c r="F174" s="1518"/>
      <c r="G174" s="1141"/>
    </row>
    <row r="175" spans="1:7" s="249" customFormat="1">
      <c r="A175" s="884"/>
      <c r="B175" s="885"/>
      <c r="C175" s="886"/>
      <c r="D175" s="887"/>
      <c r="E175" s="1517"/>
      <c r="F175" s="1518"/>
      <c r="G175" s="1141"/>
    </row>
    <row r="176" spans="1:7" s="249" customFormat="1">
      <c r="A176" s="884"/>
      <c r="B176" s="885"/>
      <c r="C176" s="886"/>
      <c r="D176" s="887"/>
      <c r="E176" s="1517"/>
      <c r="F176" s="1518"/>
      <c r="G176" s="1141"/>
    </row>
    <row r="177" spans="1:7" s="251" customFormat="1">
      <c r="A177" s="884"/>
      <c r="B177" s="885"/>
      <c r="C177" s="886"/>
      <c r="D177" s="887"/>
      <c r="E177" s="1517"/>
      <c r="F177" s="1518"/>
      <c r="G177" s="1140"/>
    </row>
    <row r="178" spans="1:7" s="251" customFormat="1">
      <c r="A178" s="884"/>
      <c r="B178" s="885"/>
      <c r="C178" s="886"/>
      <c r="D178" s="887"/>
      <c r="E178" s="1517"/>
      <c r="F178" s="1518"/>
      <c r="G178" s="1140"/>
    </row>
    <row r="179" spans="1:7" s="251" customFormat="1">
      <c r="A179" s="884"/>
      <c r="B179" s="885"/>
      <c r="C179" s="886"/>
      <c r="D179" s="887"/>
      <c r="E179" s="1517"/>
      <c r="F179" s="1518"/>
      <c r="G179" s="1140"/>
    </row>
    <row r="180" spans="1:7" s="251" customFormat="1">
      <c r="A180" s="884"/>
      <c r="B180" s="885"/>
      <c r="C180" s="886"/>
      <c r="D180" s="887"/>
      <c r="E180" s="1517"/>
      <c r="F180" s="1518"/>
      <c r="G180" s="1140"/>
    </row>
    <row r="181" spans="1:7" s="251" customFormat="1">
      <c r="A181" s="884"/>
      <c r="B181" s="885"/>
      <c r="C181" s="886"/>
      <c r="D181" s="887"/>
      <c r="E181" s="1517"/>
      <c r="F181" s="1518"/>
      <c r="G181" s="1140"/>
    </row>
    <row r="182" spans="1:7" s="251" customFormat="1">
      <c r="A182" s="884"/>
      <c r="B182" s="885"/>
      <c r="C182" s="886"/>
      <c r="D182" s="887"/>
      <c r="E182" s="1517"/>
      <c r="F182" s="1518"/>
      <c r="G182" s="1140"/>
    </row>
    <row r="183" spans="1:7" s="251" customFormat="1">
      <c r="A183" s="884"/>
      <c r="B183" s="885"/>
      <c r="C183" s="886"/>
      <c r="D183" s="887"/>
      <c r="E183" s="1517"/>
      <c r="F183" s="1518"/>
      <c r="G183" s="1140"/>
    </row>
    <row r="184" spans="1:7" s="251" customFormat="1">
      <c r="A184" s="884"/>
      <c r="B184" s="885"/>
      <c r="C184" s="886"/>
      <c r="D184" s="887"/>
      <c r="E184" s="1517"/>
      <c r="F184" s="1518"/>
      <c r="G184" s="1140"/>
    </row>
    <row r="185" spans="1:7" s="251" customFormat="1">
      <c r="A185" s="884"/>
      <c r="B185" s="885"/>
      <c r="C185" s="886"/>
      <c r="D185" s="887"/>
      <c r="E185" s="1517"/>
      <c r="F185" s="1518"/>
      <c r="G185" s="1140"/>
    </row>
    <row r="186" spans="1:7" s="251" customFormat="1">
      <c r="A186" s="884"/>
      <c r="B186" s="885"/>
      <c r="C186" s="886"/>
      <c r="D186" s="887"/>
      <c r="E186" s="1517"/>
      <c r="F186" s="1518"/>
      <c r="G186" s="1140"/>
    </row>
    <row r="187" spans="1:7" s="251" customFormat="1">
      <c r="A187" s="884"/>
      <c r="B187" s="885"/>
      <c r="C187" s="886"/>
      <c r="D187" s="887"/>
      <c r="E187" s="1517"/>
      <c r="F187" s="1518"/>
      <c r="G187" s="1140"/>
    </row>
    <row r="188" spans="1:7" s="251" customFormat="1">
      <c r="A188" s="884"/>
      <c r="B188" s="885"/>
      <c r="C188" s="886"/>
      <c r="D188" s="887"/>
      <c r="E188" s="1517"/>
      <c r="F188" s="1518"/>
      <c r="G188" s="1140"/>
    </row>
    <row r="189" spans="1:7" s="249" customFormat="1">
      <c r="A189" s="884"/>
      <c r="B189" s="885"/>
      <c r="C189" s="886"/>
      <c r="D189" s="887"/>
      <c r="E189" s="1517"/>
      <c r="F189" s="1518"/>
      <c r="G189" s="1141"/>
    </row>
    <row r="190" spans="1:7" s="249" customFormat="1">
      <c r="A190" s="884"/>
      <c r="B190" s="885"/>
      <c r="C190" s="886"/>
      <c r="D190" s="887"/>
      <c r="E190" s="1517"/>
      <c r="F190" s="1518"/>
      <c r="G190" s="1141"/>
    </row>
    <row r="191" spans="1:7" s="249" customFormat="1">
      <c r="A191" s="884"/>
      <c r="B191" s="885"/>
      <c r="C191" s="886"/>
      <c r="D191" s="887"/>
      <c r="E191" s="1517"/>
      <c r="F191" s="1518"/>
      <c r="G191" s="1141"/>
    </row>
    <row r="192" spans="1:7" s="42" customFormat="1">
      <c r="A192" s="884"/>
      <c r="B192" s="885"/>
      <c r="C192" s="886"/>
      <c r="D192" s="887"/>
      <c r="E192" s="1517"/>
      <c r="F192" s="1518"/>
      <c r="G192" s="809"/>
    </row>
    <row r="193" spans="1:7" s="249" customFormat="1">
      <c r="A193" s="884"/>
      <c r="B193" s="885"/>
      <c r="C193" s="886"/>
      <c r="D193" s="887"/>
      <c r="E193" s="1517"/>
      <c r="F193" s="1518"/>
      <c r="G193" s="1141"/>
    </row>
    <row r="194" spans="1:7" s="42" customFormat="1">
      <c r="A194" s="884"/>
      <c r="B194" s="885"/>
      <c r="C194" s="886"/>
      <c r="D194" s="887"/>
      <c r="E194" s="1517"/>
      <c r="F194" s="1518"/>
      <c r="G194" s="809"/>
    </row>
    <row r="195" spans="1:7" s="42" customFormat="1">
      <c r="A195" s="884"/>
      <c r="B195" s="885"/>
      <c r="C195" s="886"/>
      <c r="D195" s="887"/>
      <c r="E195" s="1517"/>
      <c r="F195" s="1518"/>
      <c r="G195" s="809"/>
    </row>
    <row r="196" spans="1:7">
      <c r="F196" s="1518"/>
      <c r="G196" s="72"/>
    </row>
    <row r="197" spans="1:7" s="782" customFormat="1">
      <c r="A197" s="884"/>
      <c r="B197" s="885"/>
      <c r="C197" s="886"/>
      <c r="D197" s="887"/>
      <c r="E197" s="1517"/>
      <c r="F197" s="1518"/>
      <c r="G197" s="783"/>
    </row>
    <row r="198" spans="1:7" s="782" customFormat="1">
      <c r="A198" s="884"/>
      <c r="B198" s="885"/>
      <c r="C198" s="886"/>
      <c r="D198" s="887"/>
      <c r="E198" s="1517"/>
      <c r="F198" s="1518"/>
      <c r="G198" s="783"/>
    </row>
    <row r="199" spans="1:7" s="782" customFormat="1">
      <c r="A199" s="884"/>
      <c r="B199" s="885"/>
      <c r="C199" s="886"/>
      <c r="D199" s="887"/>
      <c r="E199" s="1517"/>
      <c r="F199" s="1518"/>
      <c r="G199" s="783"/>
    </row>
    <row r="200" spans="1:7" s="782" customFormat="1">
      <c r="A200" s="884"/>
      <c r="B200" s="885"/>
      <c r="C200" s="886"/>
      <c r="D200" s="887"/>
      <c r="E200" s="1517"/>
      <c r="F200" s="1518"/>
      <c r="G200" s="783"/>
    </row>
    <row r="201" spans="1:7" s="783" customFormat="1">
      <c r="A201" s="884"/>
      <c r="B201" s="885"/>
      <c r="C201" s="886"/>
      <c r="D201" s="887"/>
      <c r="E201" s="1517"/>
      <c r="F201" s="1518"/>
    </row>
    <row r="202" spans="1:7">
      <c r="F202" s="1518"/>
      <c r="G202" s="72"/>
    </row>
    <row r="203" spans="1:7">
      <c r="F203" s="1518"/>
      <c r="G203" s="72"/>
    </row>
    <row r="204" spans="1:7">
      <c r="F204" s="1518"/>
      <c r="G204" s="72"/>
    </row>
    <row r="205" spans="1:7">
      <c r="F205" s="1518"/>
      <c r="G205" s="72"/>
    </row>
    <row r="206" spans="1:7">
      <c r="F206" s="1518"/>
      <c r="G206" s="72"/>
    </row>
    <row r="207" spans="1:7">
      <c r="F207" s="1518"/>
      <c r="G207" s="72"/>
    </row>
    <row r="208" spans="1:7">
      <c r="F208" s="1518"/>
      <c r="G208" s="72"/>
    </row>
    <row r="209" spans="6:7">
      <c r="F209" s="1518"/>
      <c r="G209" s="72"/>
    </row>
    <row r="210" spans="6:7">
      <c r="F210" s="1518"/>
      <c r="G210" s="72"/>
    </row>
    <row r="211" spans="6:7">
      <c r="F211" s="1518"/>
      <c r="G211" s="72"/>
    </row>
    <row r="212" spans="6:7">
      <c r="F212" s="1518"/>
      <c r="G212" s="72"/>
    </row>
    <row r="213" spans="6:7">
      <c r="F213" s="1518"/>
      <c r="G213" s="72"/>
    </row>
    <row r="214" spans="6:7">
      <c r="F214" s="1518"/>
      <c r="G214" s="72"/>
    </row>
    <row r="215" spans="6:7">
      <c r="F215" s="1518"/>
      <c r="G215" s="72"/>
    </row>
    <row r="216" spans="6:7">
      <c r="F216" s="1518"/>
      <c r="G216" s="72"/>
    </row>
    <row r="217" spans="6:7">
      <c r="F217" s="1518"/>
      <c r="G217" s="72"/>
    </row>
    <row r="218" spans="6:7">
      <c r="F218" s="1518"/>
      <c r="G218" s="72"/>
    </row>
    <row r="219" spans="6:7">
      <c r="F219" s="1518"/>
      <c r="G219" s="72"/>
    </row>
    <row r="220" spans="6:7">
      <c r="F220" s="1518"/>
      <c r="G220" s="72"/>
    </row>
    <row r="221" spans="6:7">
      <c r="F221" s="1518"/>
      <c r="G221" s="72"/>
    </row>
    <row r="222" spans="6:7">
      <c r="F222" s="1518"/>
      <c r="G222" s="72"/>
    </row>
    <row r="223" spans="6:7">
      <c r="F223" s="1518"/>
      <c r="G223" s="72"/>
    </row>
    <row r="224" spans="6:7">
      <c r="F224" s="1518"/>
      <c r="G224" s="72"/>
    </row>
    <row r="225" spans="6:7">
      <c r="F225" s="1518"/>
      <c r="G225" s="72"/>
    </row>
    <row r="226" spans="6:7">
      <c r="F226" s="1518"/>
      <c r="G226" s="72"/>
    </row>
    <row r="227" spans="6:7">
      <c r="F227" s="1518"/>
      <c r="G227" s="72"/>
    </row>
    <row r="228" spans="6:7">
      <c r="F228" s="1518"/>
      <c r="G228" s="72"/>
    </row>
    <row r="229" spans="6:7">
      <c r="F229" s="1518"/>
      <c r="G229" s="72"/>
    </row>
    <row r="230" spans="6:7">
      <c r="F230" s="1518"/>
      <c r="G230" s="72"/>
    </row>
    <row r="231" spans="6:7">
      <c r="F231" s="1518"/>
      <c r="G231" s="72"/>
    </row>
    <row r="232" spans="6:7">
      <c r="F232" s="1518"/>
      <c r="G232" s="72"/>
    </row>
    <row r="233" spans="6:7">
      <c r="F233" s="1518"/>
      <c r="G233" s="72"/>
    </row>
    <row r="234" spans="6:7">
      <c r="F234" s="1518"/>
      <c r="G234" s="72"/>
    </row>
    <row r="235" spans="6:7">
      <c r="F235" s="1518"/>
      <c r="G235" s="72"/>
    </row>
    <row r="236" spans="6:7">
      <c r="F236" s="1518"/>
      <c r="G236" s="72"/>
    </row>
    <row r="237" spans="6:7">
      <c r="F237" s="1518"/>
      <c r="G237" s="72"/>
    </row>
    <row r="238" spans="6:7">
      <c r="F238" s="1518"/>
      <c r="G238" s="72"/>
    </row>
    <row r="239" spans="6:7">
      <c r="F239" s="1518"/>
      <c r="G239" s="72"/>
    </row>
    <row r="240" spans="6:7">
      <c r="F240" s="1518"/>
      <c r="G240" s="72"/>
    </row>
    <row r="241" spans="6:7">
      <c r="F241" s="1518"/>
      <c r="G241" s="72"/>
    </row>
    <row r="242" spans="6:7">
      <c r="F242" s="1518"/>
      <c r="G242" s="72"/>
    </row>
    <row r="243" spans="6:7">
      <c r="F243" s="1518"/>
      <c r="G243" s="72"/>
    </row>
    <row r="244" spans="6:7">
      <c r="F244" s="1518"/>
      <c r="G244" s="72"/>
    </row>
    <row r="245" spans="6:7">
      <c r="F245" s="1518"/>
      <c r="G245" s="72"/>
    </row>
    <row r="246" spans="6:7">
      <c r="F246" s="1518"/>
      <c r="G246" s="72"/>
    </row>
    <row r="247" spans="6:7">
      <c r="F247" s="1518"/>
    </row>
    <row r="248" spans="6:7">
      <c r="F248" s="1518"/>
    </row>
    <row r="249" spans="6:7">
      <c r="F249" s="1518"/>
    </row>
    <row r="250" spans="6:7">
      <c r="F250" s="1518"/>
    </row>
    <row r="251" spans="6:7">
      <c r="F251" s="1518"/>
    </row>
    <row r="252" spans="6:7">
      <c r="F252" s="1518"/>
    </row>
    <row r="253" spans="6:7">
      <c r="F253" s="1518"/>
    </row>
    <row r="254" spans="6:7">
      <c r="F254" s="1518"/>
    </row>
    <row r="255" spans="6:7">
      <c r="F255" s="1518"/>
    </row>
    <row r="256" spans="6:7">
      <c r="F256" s="1518"/>
    </row>
    <row r="257" spans="6:6">
      <c r="F257" s="1518"/>
    </row>
    <row r="258" spans="6:6">
      <c r="F258" s="1518"/>
    </row>
    <row r="259" spans="6:6">
      <c r="F259" s="1518"/>
    </row>
    <row r="260" spans="6:6">
      <c r="F260" s="1518"/>
    </row>
    <row r="261" spans="6:6">
      <c r="F261" s="1518"/>
    </row>
    <row r="262" spans="6:6">
      <c r="F262" s="1518"/>
    </row>
    <row r="263" spans="6:6">
      <c r="F263" s="1518"/>
    </row>
    <row r="264" spans="6:6">
      <c r="F264" s="1518"/>
    </row>
    <row r="265" spans="6:6">
      <c r="F265" s="1518"/>
    </row>
    <row r="266" spans="6:6">
      <c r="F266" s="1518"/>
    </row>
    <row r="267" spans="6:6">
      <c r="F267" s="1518"/>
    </row>
    <row r="268" spans="6:6">
      <c r="F268" s="1518"/>
    </row>
    <row r="269" spans="6:6">
      <c r="F269" s="1518"/>
    </row>
    <row r="270" spans="6:6">
      <c r="F270" s="1518"/>
    </row>
    <row r="271" spans="6:6">
      <c r="F271" s="1518"/>
    </row>
    <row r="272" spans="6:6">
      <c r="F272" s="1518"/>
    </row>
    <row r="273" spans="6:6">
      <c r="F273" s="1518"/>
    </row>
    <row r="274" spans="6:6">
      <c r="F274" s="1518"/>
    </row>
    <row r="275" spans="6:6">
      <c r="F275" s="1518"/>
    </row>
    <row r="276" spans="6:6">
      <c r="F276" s="1518"/>
    </row>
    <row r="277" spans="6:6">
      <c r="F277" s="1518"/>
    </row>
    <row r="278" spans="6:6">
      <c r="F278" s="1518"/>
    </row>
    <row r="279" spans="6:6">
      <c r="F279" s="1518"/>
    </row>
    <row r="280" spans="6:6">
      <c r="F280" s="1518"/>
    </row>
    <row r="281" spans="6:6">
      <c r="F281" s="1518"/>
    </row>
    <row r="282" spans="6:6">
      <c r="F282" s="1518"/>
    </row>
    <row r="283" spans="6:6">
      <c r="F283" s="1518"/>
    </row>
    <row r="284" spans="6:6">
      <c r="F284" s="1518"/>
    </row>
    <row r="285" spans="6:6">
      <c r="F285" s="1518"/>
    </row>
    <row r="286" spans="6:6">
      <c r="F286" s="1518"/>
    </row>
    <row r="287" spans="6:6">
      <c r="F287" s="1518"/>
    </row>
    <row r="288" spans="6:6">
      <c r="F288" s="1518"/>
    </row>
    <row r="289" spans="6:6">
      <c r="F289" s="1518"/>
    </row>
    <row r="290" spans="6:6">
      <c r="F290" s="1518"/>
    </row>
    <row r="291" spans="6:6">
      <c r="F291" s="1518"/>
    </row>
    <row r="292" spans="6:6">
      <c r="F292" s="1518"/>
    </row>
    <row r="293" spans="6:6">
      <c r="F293" s="1518"/>
    </row>
    <row r="294" spans="6:6">
      <c r="F294" s="1518"/>
    </row>
    <row r="295" spans="6:6">
      <c r="F295" s="1518"/>
    </row>
    <row r="296" spans="6:6">
      <c r="F296" s="1518"/>
    </row>
    <row r="297" spans="6:6">
      <c r="F297" s="1518"/>
    </row>
    <row r="298" spans="6:6">
      <c r="F298" s="1518"/>
    </row>
    <row r="299" spans="6:6">
      <c r="F299" s="1518"/>
    </row>
    <row r="300" spans="6:6">
      <c r="F300" s="1518"/>
    </row>
    <row r="301" spans="6:6">
      <c r="F301" s="1518"/>
    </row>
    <row r="302" spans="6:6">
      <c r="F302" s="1518"/>
    </row>
    <row r="303" spans="6:6">
      <c r="F303" s="1518"/>
    </row>
    <row r="304" spans="6:6">
      <c r="F304" s="1518"/>
    </row>
    <row r="305" spans="6:6">
      <c r="F305" s="1518"/>
    </row>
    <row r="306" spans="6:6">
      <c r="F306" s="1518"/>
    </row>
    <row r="307" spans="6:6">
      <c r="F307" s="1518"/>
    </row>
    <row r="308" spans="6:6">
      <c r="F308" s="1518"/>
    </row>
    <row r="309" spans="6:6">
      <c r="F309" s="1518"/>
    </row>
    <row r="310" spans="6:6">
      <c r="F310" s="1518"/>
    </row>
    <row r="311" spans="6:6">
      <c r="F311" s="1518"/>
    </row>
    <row r="312" spans="6:6">
      <c r="F312" s="1518"/>
    </row>
    <row r="313" spans="6:6">
      <c r="F313" s="1518"/>
    </row>
    <row r="314" spans="6:6">
      <c r="F314" s="1518"/>
    </row>
    <row r="315" spans="6:6">
      <c r="F315" s="1518"/>
    </row>
    <row r="316" spans="6:6">
      <c r="F316" s="1518"/>
    </row>
    <row r="317" spans="6:6">
      <c r="F317" s="1518"/>
    </row>
    <row r="318" spans="6:6">
      <c r="F318" s="1518"/>
    </row>
    <row r="319" spans="6:6">
      <c r="F319" s="1518"/>
    </row>
    <row r="320" spans="6:6">
      <c r="F320" s="1518"/>
    </row>
    <row r="321" spans="6:6">
      <c r="F321" s="1518"/>
    </row>
    <row r="322" spans="6:6">
      <c r="F322" s="1518"/>
    </row>
    <row r="323" spans="6:6">
      <c r="F323" s="1518"/>
    </row>
    <row r="324" spans="6:6">
      <c r="F324" s="1518"/>
    </row>
    <row r="325" spans="6:6">
      <c r="F325" s="1518"/>
    </row>
    <row r="326" spans="6:6">
      <c r="F326" s="1518"/>
    </row>
    <row r="327" spans="6:6">
      <c r="F327" s="1518"/>
    </row>
    <row r="328" spans="6:6">
      <c r="F328" s="1518"/>
    </row>
  </sheetData>
  <sheetProtection password="F86A" sheet="1" objects="1" scenarios="1"/>
  <pageMargins left="0.70866141732283472" right="0.70866141732283472" top="0.74803149606299213" bottom="0.39370078740157483" header="0.31496062992125984" footer="0.31496062992125984"/>
  <pageSetup paperSize="9" scale="88" fitToHeight="0" orientation="portrait" r:id="rId1"/>
  <headerFooter>
    <oddHeader>&amp;CDokumentacija za nadmetanje&amp;RStalni granični prijelaz za 
međunarodni promet putnika VITALJINA
&amp;"Arial,Bold"2. OBJEKTI VISOKOGRADNJE</oddHeader>
    <oddFooter>&amp;CList &amp;P od &amp;N</oddFooter>
  </headerFooter>
  <rowBreaks count="4" manualBreakCount="4">
    <brk id="39" max="5" man="1"/>
    <brk id="69" max="5" man="1"/>
    <brk id="95" max="5" man="1"/>
    <brk id="148"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6"/>
  <sheetViews>
    <sheetView showZeros="0" view="pageBreakPreview" zoomScaleNormal="100" zoomScaleSheetLayoutView="100" workbookViewId="0">
      <selection activeCell="I12" sqref="I12"/>
    </sheetView>
  </sheetViews>
  <sheetFormatPr defaultRowHeight="12.75"/>
  <cols>
    <col min="1" max="1" width="6.7109375" style="874" customWidth="1"/>
    <col min="2" max="2" width="46.140625" style="867" customWidth="1"/>
    <col min="3" max="3" width="7.140625" style="865" customWidth="1"/>
    <col min="4" max="4" width="4.7109375" style="876" customWidth="1"/>
    <col min="5" max="5" width="3.42578125" style="1051" customWidth="1"/>
    <col min="6" max="6" width="20.140625" style="866" customWidth="1"/>
    <col min="7" max="8" width="9.140625" style="50"/>
    <col min="9" max="16384" width="9.140625" style="51"/>
  </cols>
  <sheetData>
    <row r="1" spans="1:8" s="200" customFormat="1" ht="33" customHeight="1">
      <c r="A1" s="196"/>
      <c r="B1" s="197" t="s">
        <v>570</v>
      </c>
      <c r="C1" s="198"/>
      <c r="D1" s="199"/>
      <c r="E1" s="1042"/>
      <c r="F1" s="1543"/>
      <c r="G1" s="1052"/>
      <c r="H1" s="1052"/>
    </row>
    <row r="2" spans="1:8" s="205" customFormat="1" ht="20.100000000000001" customHeight="1">
      <c r="A2" s="201"/>
      <c r="B2" s="202"/>
      <c r="C2" s="203"/>
      <c r="D2" s="204"/>
      <c r="E2" s="1043"/>
      <c r="F2" s="1544"/>
      <c r="G2" s="1053"/>
      <c r="H2" s="1053"/>
    </row>
    <row r="3" spans="1:8" s="209" customFormat="1" ht="35.25" customHeight="1">
      <c r="A3" s="206" t="s">
        <v>490</v>
      </c>
      <c r="B3" s="228" t="s">
        <v>573</v>
      </c>
      <c r="C3" s="207"/>
      <c r="D3" s="208"/>
      <c r="E3" s="1044"/>
      <c r="F3" s="1545">
        <f>'1.Prometne površine'!F271</f>
        <v>0</v>
      </c>
      <c r="G3" s="1054"/>
      <c r="H3" s="1054"/>
    </row>
    <row r="4" spans="1:8" s="209" customFormat="1" ht="35.25" customHeight="1">
      <c r="A4" s="210" t="s">
        <v>492</v>
      </c>
      <c r="B4" s="213" t="s">
        <v>44</v>
      </c>
      <c r="C4" s="211"/>
      <c r="D4" s="212"/>
      <c r="E4" s="1045"/>
      <c r="F4" s="1546">
        <f>'2. Objekti visokogradnje'!F808</f>
        <v>0</v>
      </c>
      <c r="G4" s="1054"/>
      <c r="H4" s="1054"/>
    </row>
    <row r="5" spans="1:8" s="209" customFormat="1" ht="35.25" customHeight="1">
      <c r="A5" s="210" t="s">
        <v>493</v>
      </c>
      <c r="B5" s="213" t="s">
        <v>1054</v>
      </c>
      <c r="C5" s="211"/>
      <c r="D5" s="212"/>
      <c r="E5" s="1045"/>
      <c r="F5" s="1546">
        <f>'3. Izmještanje i zaštita'!F117</f>
        <v>0</v>
      </c>
      <c r="G5" s="1054"/>
      <c r="H5" s="1054"/>
    </row>
    <row r="6" spans="1:8" s="209" customFormat="1" ht="35.25" customHeight="1">
      <c r="A6" s="210" t="s">
        <v>901</v>
      </c>
      <c r="B6" s="214" t="s">
        <v>101</v>
      </c>
      <c r="C6" s="215"/>
      <c r="D6" s="216"/>
      <c r="E6" s="1045"/>
      <c r="F6" s="1546">
        <f>'4. Elektroinstalacije'!F1393</f>
        <v>0</v>
      </c>
      <c r="G6" s="1054"/>
      <c r="H6" s="1054"/>
    </row>
    <row r="7" spans="1:8" s="209" customFormat="1" ht="35.25" customHeight="1">
      <c r="A7" s="210" t="s">
        <v>588</v>
      </c>
      <c r="B7" s="213" t="s">
        <v>197</v>
      </c>
      <c r="C7" s="211"/>
      <c r="D7" s="212"/>
      <c r="E7" s="1045"/>
      <c r="F7" s="1546">
        <f>'5. Vodoopskrba i odvodnja'!F463</f>
        <v>0</v>
      </c>
      <c r="G7" s="1054"/>
      <c r="H7" s="1054"/>
    </row>
    <row r="8" spans="1:8" s="209" customFormat="1" ht="35.25" customHeight="1">
      <c r="A8" s="210" t="s">
        <v>494</v>
      </c>
      <c r="B8" s="214" t="s">
        <v>1629</v>
      </c>
      <c r="C8" s="215"/>
      <c r="D8" s="216"/>
      <c r="E8" s="1045"/>
      <c r="F8" s="1546">
        <f>'6. Strojarske instalacije'!F402</f>
        <v>0</v>
      </c>
      <c r="G8" s="1054"/>
      <c r="H8" s="1054"/>
    </row>
    <row r="9" spans="1:8" s="209" customFormat="1" ht="35.25" customHeight="1">
      <c r="A9" s="210" t="s">
        <v>897</v>
      </c>
      <c r="B9" s="214" t="s">
        <v>1463</v>
      </c>
      <c r="C9" s="215"/>
      <c r="D9" s="216"/>
      <c r="E9" s="1045"/>
      <c r="F9" s="1546">
        <f>'7. Prometna signalizacija'!F182</f>
        <v>0</v>
      </c>
      <c r="G9" s="1054"/>
      <c r="H9" s="1054"/>
    </row>
    <row r="10" spans="1:8" s="220" customFormat="1" ht="35.25" customHeight="1">
      <c r="A10" s="210" t="s">
        <v>898</v>
      </c>
      <c r="B10" s="217" t="s">
        <v>170</v>
      </c>
      <c r="C10" s="218"/>
      <c r="D10" s="219"/>
      <c r="E10" s="1046"/>
      <c r="F10" s="1547">
        <f>'8. Krajobraz'!F73</f>
        <v>0</v>
      </c>
      <c r="G10" s="1055"/>
      <c r="H10" s="1055"/>
    </row>
    <row r="11" spans="1:8" s="209" customFormat="1" ht="35.25" customHeight="1">
      <c r="A11" s="210" t="s">
        <v>899</v>
      </c>
      <c r="B11" s="217" t="s">
        <v>1099</v>
      </c>
      <c r="C11" s="215"/>
      <c r="D11" s="216"/>
      <c r="E11" s="1045"/>
      <c r="F11" s="1546">
        <f>'9.Privremena organizacija'!F84</f>
        <v>0</v>
      </c>
      <c r="G11" s="1054"/>
      <c r="H11" s="1054"/>
    </row>
    <row r="12" spans="1:8" s="220" customFormat="1" ht="35.25" customHeight="1">
      <c r="A12" s="210" t="s">
        <v>909</v>
      </c>
      <c r="B12" s="217" t="s">
        <v>2157</v>
      </c>
      <c r="C12" s="218"/>
      <c r="D12" s="219"/>
      <c r="E12" s="1046"/>
      <c r="F12" s="1547">
        <f>'10.Stabilizacija pokosa'!F225</f>
        <v>0</v>
      </c>
      <c r="G12" s="1055"/>
      <c r="H12" s="1055"/>
    </row>
    <row r="13" spans="1:8" s="220" customFormat="1" ht="35.25" customHeight="1">
      <c r="A13" s="210" t="s">
        <v>916</v>
      </c>
      <c r="B13" s="217" t="s">
        <v>2364</v>
      </c>
      <c r="C13" s="218"/>
      <c r="D13" s="219"/>
      <c r="E13" s="1046"/>
      <c r="F13" s="1547">
        <f>'11.Pristupna prometnica'!F119</f>
        <v>0</v>
      </c>
      <c r="G13" s="1055"/>
      <c r="H13" s="1055"/>
    </row>
    <row r="14" spans="1:8" s="220" customFormat="1" ht="20.100000000000001" customHeight="1" thickBot="1">
      <c r="A14" s="221"/>
      <c r="B14" s="222"/>
      <c r="C14" s="223"/>
      <c r="D14" s="224"/>
      <c r="E14" s="1047"/>
      <c r="F14" s="1548"/>
      <c r="G14" s="1055"/>
      <c r="H14" s="1055"/>
    </row>
    <row r="15" spans="1:8" s="226" customFormat="1" ht="40.5" customHeight="1" thickTop="1" thickBot="1">
      <c r="A15" s="225"/>
      <c r="B15" s="1550" t="s">
        <v>43</v>
      </c>
      <c r="C15" s="1550"/>
      <c r="D15" s="1550"/>
      <c r="E15" s="1048"/>
      <c r="F15" s="1549">
        <f>SUM(F3:F14)</f>
        <v>0</v>
      </c>
      <c r="G15" s="1056"/>
      <c r="H15" s="1056"/>
    </row>
    <row r="19" spans="1:5">
      <c r="E19" s="1049"/>
    </row>
    <row r="21" spans="1:5">
      <c r="E21" s="1049"/>
    </row>
    <row r="22" spans="1:5">
      <c r="E22" s="1049"/>
    </row>
    <row r="26" spans="1:5">
      <c r="A26" s="1050"/>
    </row>
  </sheetData>
  <sheetProtection password="F86A" sheet="1" objects="1" scenarios="1"/>
  <mergeCells count="1">
    <mergeCell ref="B15:D15"/>
  </mergeCells>
  <pageMargins left="0.70866141732283472" right="0.70866141732283472" top="0.74803149606299213" bottom="0.39370078740157483" header="0.31496062992125984" footer="0.31496062992125984"/>
  <pageSetup paperSize="9" fitToHeight="0" orientation="portrait" r:id="rId1"/>
  <headerFooter>
    <oddHeader>&amp;CDokumentacija za nadmetanje&amp;RStalni granični prijelaz za 
međunarodni promet putnika VITALJINA
&amp;"Arial,Bold"2. OBJEKTI VISOKOGRADNJE</oddHeader>
    <oddFooter>&amp;CList &amp;P od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74"/>
  <sheetViews>
    <sheetView showZeros="0" view="pageBreakPreview" topLeftCell="A250" zoomScale="85" zoomScaleNormal="100" zoomScaleSheetLayoutView="85" workbookViewId="0">
      <selection activeCell="E7" sqref="E7"/>
    </sheetView>
  </sheetViews>
  <sheetFormatPr defaultRowHeight="12.75" outlineLevelRow="1"/>
  <cols>
    <col min="1" max="1" width="6.7109375" style="874" customWidth="1"/>
    <col min="2" max="2" width="46.140625" style="867" customWidth="1"/>
    <col min="3" max="3" width="8.85546875" style="865" customWidth="1"/>
    <col min="4" max="4" width="10.5703125" style="866" customWidth="1"/>
    <col min="5" max="5" width="13.28515625" style="1003" customWidth="1"/>
    <col min="6" max="6" width="15.7109375" style="1003" customWidth="1"/>
    <col min="7" max="16384" width="9.140625" style="51"/>
  </cols>
  <sheetData>
    <row r="1" spans="1:9" s="75" customFormat="1" ht="26.25" thickBot="1">
      <c r="A1" s="91" t="s">
        <v>514</v>
      </c>
      <c r="B1" s="92" t="s">
        <v>515</v>
      </c>
      <c r="C1" s="156" t="s">
        <v>516</v>
      </c>
      <c r="D1" s="156" t="s">
        <v>517</v>
      </c>
      <c r="E1" s="93" t="s">
        <v>485</v>
      </c>
      <c r="F1" s="93" t="s">
        <v>553</v>
      </c>
      <c r="G1" s="74"/>
      <c r="H1" s="74"/>
      <c r="I1" s="74"/>
    </row>
    <row r="2" spans="1:9" ht="13.5" thickTop="1">
      <c r="A2" s="94"/>
      <c r="B2" s="95"/>
      <c r="C2" s="158"/>
      <c r="D2" s="158"/>
      <c r="E2" s="1153"/>
      <c r="F2" s="1153"/>
      <c r="G2" s="50"/>
      <c r="H2" s="50"/>
      <c r="I2" s="50"/>
    </row>
    <row r="3" spans="1:9" s="56" customFormat="1" ht="23.25" customHeight="1">
      <c r="A3" s="76" t="s">
        <v>490</v>
      </c>
      <c r="B3" s="77" t="s">
        <v>573</v>
      </c>
      <c r="C3" s="78"/>
      <c r="D3" s="78"/>
      <c r="E3" s="1154"/>
      <c r="F3" s="1155"/>
      <c r="G3" s="55"/>
      <c r="H3" s="55"/>
      <c r="I3" s="55"/>
    </row>
    <row r="4" spans="1:9">
      <c r="A4" s="47"/>
      <c r="B4" s="48"/>
      <c r="C4" s="49"/>
      <c r="D4" s="49"/>
      <c r="E4" s="1156"/>
      <c r="F4" s="1157"/>
      <c r="G4" s="50"/>
      <c r="H4" s="50"/>
      <c r="I4" s="50"/>
    </row>
    <row r="5" spans="1:9" s="46" customFormat="1" ht="20.100000000000001" customHeight="1">
      <c r="A5" s="79" t="s">
        <v>487</v>
      </c>
      <c r="B5" s="80" t="s">
        <v>554</v>
      </c>
      <c r="C5" s="81"/>
      <c r="D5" s="82"/>
      <c r="E5" s="1158"/>
      <c r="F5" s="1159"/>
      <c r="G5" s="45"/>
      <c r="H5" s="45"/>
    </row>
    <row r="6" spans="1:9" s="87" customFormat="1">
      <c r="A6" s="83"/>
      <c r="B6" s="84"/>
      <c r="C6" s="85"/>
      <c r="D6" s="86"/>
      <c r="E6" s="1160"/>
      <c r="F6" s="1161"/>
      <c r="G6" s="25"/>
      <c r="H6" s="25"/>
    </row>
    <row r="7" spans="1:9" s="46" customFormat="1" outlineLevel="1">
      <c r="A7" s="252" t="s">
        <v>490</v>
      </c>
      <c r="B7" s="253" t="s">
        <v>495</v>
      </c>
      <c r="C7" s="254" t="s">
        <v>496</v>
      </c>
      <c r="D7" s="255">
        <v>0.56000000000000005</v>
      </c>
      <c r="E7" s="970"/>
      <c r="F7" s="255" t="str">
        <f>IF(N(E7),ROUND(E7*D7,2),"")</f>
        <v/>
      </c>
    </row>
    <row r="8" spans="1:9" s="46" customFormat="1" outlineLevel="1">
      <c r="A8" s="256"/>
      <c r="B8" s="6" t="s">
        <v>513</v>
      </c>
      <c r="C8" s="257"/>
      <c r="D8" s="258"/>
      <c r="E8" s="1005"/>
      <c r="F8" s="1005"/>
    </row>
    <row r="9" spans="1:9" s="46" customFormat="1" ht="89.25" outlineLevel="1">
      <c r="A9" s="256"/>
      <c r="B9" s="6" t="s">
        <v>574</v>
      </c>
      <c r="C9" s="257"/>
      <c r="D9" s="258"/>
      <c r="E9" s="1005"/>
      <c r="F9" s="1005"/>
    </row>
    <row r="10" spans="1:9" s="46" customFormat="1" outlineLevel="1">
      <c r="A10" s="259"/>
      <c r="B10" s="26" t="s">
        <v>480</v>
      </c>
      <c r="C10" s="260"/>
      <c r="D10" s="261"/>
      <c r="E10" s="1006"/>
      <c r="F10" s="1006"/>
    </row>
    <row r="11" spans="1:9" s="46" customFormat="1" outlineLevel="1">
      <c r="A11" s="256"/>
      <c r="B11" s="6"/>
      <c r="C11" s="257"/>
      <c r="D11" s="258"/>
      <c r="E11" s="1005"/>
      <c r="F11" s="1005"/>
    </row>
    <row r="12" spans="1:9" s="46" customFormat="1" outlineLevel="1">
      <c r="A12" s="252" t="s">
        <v>492</v>
      </c>
      <c r="B12" s="253" t="s">
        <v>581</v>
      </c>
      <c r="C12" s="254"/>
      <c r="D12" s="255"/>
      <c r="E12" s="1004"/>
      <c r="F12" s="1004"/>
    </row>
    <row r="13" spans="1:9" s="46" customFormat="1" outlineLevel="1">
      <c r="A13" s="256"/>
      <c r="B13" s="6" t="s">
        <v>580</v>
      </c>
      <c r="C13" s="257"/>
      <c r="D13" s="258"/>
      <c r="E13" s="1005"/>
      <c r="F13" s="1005"/>
    </row>
    <row r="14" spans="1:9" s="46" customFormat="1" ht="63.75" outlineLevel="1">
      <c r="A14" s="256"/>
      <c r="B14" s="6" t="s">
        <v>555</v>
      </c>
      <c r="C14" s="257"/>
      <c r="D14" s="258"/>
      <c r="E14" s="1005"/>
      <c r="F14" s="1005"/>
    </row>
    <row r="15" spans="1:9" s="46" customFormat="1" outlineLevel="1">
      <c r="A15" s="259"/>
      <c r="B15" s="26" t="s">
        <v>556</v>
      </c>
      <c r="C15" s="260"/>
      <c r="D15" s="261"/>
      <c r="E15" s="1006"/>
      <c r="F15" s="1006"/>
    </row>
    <row r="16" spans="1:9" s="46" customFormat="1" outlineLevel="1">
      <c r="A16" s="262" t="s">
        <v>483</v>
      </c>
      <c r="B16" s="5" t="s">
        <v>1544</v>
      </c>
      <c r="C16" s="263" t="s">
        <v>489</v>
      </c>
      <c r="D16" s="264">
        <v>4400</v>
      </c>
      <c r="E16" s="930"/>
      <c r="F16" s="255" t="str">
        <f>IF(N(E16),ROUND(E16*D16,2),"")</f>
        <v/>
      </c>
    </row>
    <row r="17" spans="1:6" s="46" customFormat="1" outlineLevel="1">
      <c r="A17" s="262" t="s">
        <v>484</v>
      </c>
      <c r="B17" s="918" t="s">
        <v>1545</v>
      </c>
      <c r="C17" s="263" t="s">
        <v>491</v>
      </c>
      <c r="D17" s="265">
        <v>200</v>
      </c>
      <c r="E17" s="930"/>
      <c r="F17" s="255" t="str">
        <f>IF(N(E17),ROUND(E17*D17,2),"")</f>
        <v/>
      </c>
    </row>
    <row r="18" spans="1:6" s="244" customFormat="1" outlineLevel="1">
      <c r="A18" s="266" t="s">
        <v>575</v>
      </c>
      <c r="B18" s="267" t="s">
        <v>1546</v>
      </c>
      <c r="C18" s="268" t="s">
        <v>491</v>
      </c>
      <c r="D18" s="265">
        <v>70</v>
      </c>
      <c r="E18" s="930"/>
      <c r="F18" s="255" t="str">
        <f>IF(N(E18),ROUND(E18*D18,2),"")</f>
        <v/>
      </c>
    </row>
    <row r="19" spans="1:6" s="244" customFormat="1" outlineLevel="1">
      <c r="A19" s="269"/>
      <c r="B19" s="270"/>
      <c r="C19" s="271"/>
      <c r="D19" s="272"/>
      <c r="E19" s="1162"/>
      <c r="F19" s="255" t="str">
        <f>IF(N(E19),ROUND(E19*D19,2),"")</f>
        <v/>
      </c>
    </row>
    <row r="20" spans="1:6" s="244" customFormat="1" outlineLevel="1">
      <c r="A20" s="273">
        <v>3</v>
      </c>
      <c r="B20" s="274" t="s">
        <v>1002</v>
      </c>
      <c r="C20" s="275" t="s">
        <v>585</v>
      </c>
      <c r="D20" s="276">
        <v>25</v>
      </c>
      <c r="E20" s="971"/>
      <c r="F20" s="255" t="str">
        <f>IF(N(E20),ROUND(E20*D20,2),"")</f>
        <v/>
      </c>
    </row>
    <row r="21" spans="1:6" s="244" customFormat="1" outlineLevel="1">
      <c r="A21" s="269"/>
      <c r="B21" s="270" t="s">
        <v>577</v>
      </c>
      <c r="C21" s="271"/>
      <c r="D21" s="272"/>
      <c r="E21" s="1162"/>
      <c r="F21" s="1163"/>
    </row>
    <row r="22" spans="1:6" s="244" customFormat="1" ht="25.5" outlineLevel="1">
      <c r="A22" s="269"/>
      <c r="B22" s="270" t="s">
        <v>1004</v>
      </c>
      <c r="C22" s="271"/>
      <c r="D22" s="272"/>
      <c r="E22" s="1162"/>
      <c r="F22" s="1163"/>
    </row>
    <row r="23" spans="1:6" s="244" customFormat="1" outlineLevel="1">
      <c r="A23" s="277"/>
      <c r="B23" s="278" t="s">
        <v>1005</v>
      </c>
      <c r="C23" s="279"/>
      <c r="D23" s="280"/>
      <c r="E23" s="1164"/>
      <c r="F23" s="1165"/>
    </row>
    <row r="24" spans="1:6" s="244" customFormat="1" outlineLevel="1">
      <c r="A24" s="269"/>
      <c r="B24" s="270"/>
      <c r="C24" s="271"/>
      <c r="D24" s="272"/>
      <c r="E24" s="1162"/>
      <c r="F24" s="1163"/>
    </row>
    <row r="25" spans="1:6" s="244" customFormat="1" outlineLevel="1">
      <c r="A25" s="273" t="s">
        <v>901</v>
      </c>
      <c r="B25" s="274" t="s">
        <v>576</v>
      </c>
      <c r="C25" s="275" t="s">
        <v>489</v>
      </c>
      <c r="D25" s="276">
        <v>2680</v>
      </c>
      <c r="E25" s="936"/>
      <c r="F25" s="255" t="str">
        <f>IF(N(E25),ROUND(E25*D25,2),"")</f>
        <v/>
      </c>
    </row>
    <row r="26" spans="1:6" s="244" customFormat="1" outlineLevel="1">
      <c r="A26" s="269"/>
      <c r="B26" s="270" t="s">
        <v>577</v>
      </c>
      <c r="C26" s="271"/>
      <c r="D26" s="272"/>
      <c r="E26" s="1162"/>
      <c r="F26" s="1163"/>
    </row>
    <row r="27" spans="1:6" s="244" customFormat="1" ht="51" outlineLevel="1">
      <c r="A27" s="269"/>
      <c r="B27" s="270" t="s">
        <v>167</v>
      </c>
      <c r="C27" s="271"/>
      <c r="D27" s="272"/>
      <c r="E27" s="1162"/>
      <c r="F27" s="1163"/>
    </row>
    <row r="28" spans="1:6" s="244" customFormat="1" ht="25.5" outlineLevel="1">
      <c r="A28" s="277"/>
      <c r="B28" s="278" t="s">
        <v>579</v>
      </c>
      <c r="C28" s="279"/>
      <c r="D28" s="280"/>
      <c r="E28" s="1164"/>
      <c r="F28" s="1165"/>
    </row>
    <row r="29" spans="1:6" s="244" customFormat="1" outlineLevel="1">
      <c r="A29" s="269"/>
      <c r="B29" s="270"/>
      <c r="C29" s="271"/>
      <c r="D29" s="272"/>
      <c r="E29" s="1162"/>
      <c r="F29" s="1163"/>
    </row>
    <row r="30" spans="1:6" s="244" customFormat="1" outlineLevel="1">
      <c r="A30" s="273" t="s">
        <v>494</v>
      </c>
      <c r="B30" s="582" t="s">
        <v>1171</v>
      </c>
      <c r="C30" s="275" t="s">
        <v>491</v>
      </c>
      <c r="D30" s="276">
        <v>1</v>
      </c>
      <c r="E30" s="936"/>
      <c r="F30" s="255" t="str">
        <f>IF(N(E30),ROUND(E30*D30,2),"")</f>
        <v/>
      </c>
    </row>
    <row r="31" spans="1:6" s="244" customFormat="1" ht="38.25" outlineLevel="1">
      <c r="A31" s="269"/>
      <c r="B31" s="919" t="s">
        <v>1172</v>
      </c>
      <c r="C31" s="271"/>
      <c r="D31" s="272"/>
      <c r="E31" s="1162"/>
      <c r="F31" s="1163"/>
    </row>
    <row r="32" spans="1:6" s="244" customFormat="1" outlineLevel="1">
      <c r="A32" s="277"/>
      <c r="B32" s="920" t="s">
        <v>1173</v>
      </c>
      <c r="C32" s="279"/>
      <c r="D32" s="280"/>
      <c r="E32" s="1164"/>
      <c r="F32" s="1165"/>
    </row>
    <row r="33" spans="1:6" s="244" customFormat="1" outlineLevel="1" collapsed="1">
      <c r="A33" s="266"/>
      <c r="B33" s="518"/>
      <c r="C33" s="268"/>
      <c r="D33" s="265"/>
      <c r="E33" s="1166"/>
      <c r="F33" s="1167"/>
    </row>
    <row r="34" spans="1:6" s="244" customFormat="1" outlineLevel="1">
      <c r="A34" s="273" t="s">
        <v>897</v>
      </c>
      <c r="B34" s="274" t="s">
        <v>587</v>
      </c>
      <c r="C34" s="275" t="s">
        <v>489</v>
      </c>
      <c r="D34" s="276">
        <v>25</v>
      </c>
      <c r="E34" s="972"/>
      <c r="F34" s="255" t="str">
        <f>IF(N(E34),ROUND(E34*D34,2),"")</f>
        <v/>
      </c>
    </row>
    <row r="35" spans="1:6" s="244" customFormat="1" ht="76.5" outlineLevel="1">
      <c r="A35" s="269"/>
      <c r="B35" s="270" t="s">
        <v>1003</v>
      </c>
      <c r="C35" s="271"/>
      <c r="D35" s="272"/>
      <c r="E35" s="1162"/>
      <c r="F35" s="1163"/>
    </row>
    <row r="36" spans="1:6" s="244" customFormat="1" ht="25.5" outlineLevel="1">
      <c r="A36" s="277"/>
      <c r="B36" s="920" t="s">
        <v>579</v>
      </c>
      <c r="C36" s="279"/>
      <c r="D36" s="280"/>
      <c r="E36" s="1164"/>
      <c r="F36" s="1165"/>
    </row>
    <row r="37" spans="1:6" s="244" customFormat="1" outlineLevel="1">
      <c r="A37" s="266"/>
      <c r="B37" s="267"/>
      <c r="C37" s="268"/>
      <c r="D37" s="265"/>
      <c r="E37" s="1166"/>
      <c r="F37" s="1167"/>
    </row>
    <row r="38" spans="1:6" s="244" customFormat="1" outlineLevel="1">
      <c r="A38" s="273" t="s">
        <v>898</v>
      </c>
      <c r="B38" s="274" t="s">
        <v>1174</v>
      </c>
      <c r="C38" s="275" t="s">
        <v>1063</v>
      </c>
      <c r="D38" s="276">
        <v>190</v>
      </c>
      <c r="E38" s="972"/>
      <c r="F38" s="255" t="str">
        <f>IF(N(E38),ROUND(E38*D38,2),"")</f>
        <v/>
      </c>
    </row>
    <row r="39" spans="1:6" s="244" customFormat="1" ht="38.25" outlineLevel="1">
      <c r="A39" s="269"/>
      <c r="B39" s="270" t="s">
        <v>1175</v>
      </c>
      <c r="C39" s="271"/>
      <c r="D39" s="272"/>
      <c r="E39" s="1162"/>
      <c r="F39" s="1163"/>
    </row>
    <row r="40" spans="1:6" s="244" customFormat="1" outlineLevel="1">
      <c r="A40" s="277"/>
      <c r="B40" s="920" t="s">
        <v>1176</v>
      </c>
      <c r="C40" s="279"/>
      <c r="D40" s="280"/>
      <c r="E40" s="1164"/>
      <c r="F40" s="1165"/>
    </row>
    <row r="41" spans="1:6" s="244" customFormat="1" outlineLevel="1">
      <c r="A41" s="269"/>
      <c r="B41" s="270"/>
      <c r="C41" s="271"/>
      <c r="D41" s="272"/>
      <c r="E41" s="1162"/>
      <c r="F41" s="1163"/>
    </row>
    <row r="42" spans="1:6" s="244" customFormat="1" outlineLevel="1">
      <c r="A42" s="266" t="s">
        <v>899</v>
      </c>
      <c r="B42" s="267" t="s">
        <v>283</v>
      </c>
      <c r="C42" s="268"/>
      <c r="D42" s="265"/>
      <c r="E42" s="1166"/>
      <c r="F42" s="1167"/>
    </row>
    <row r="43" spans="1:6" s="244" customFormat="1" outlineLevel="1">
      <c r="A43" s="266"/>
      <c r="B43" s="267"/>
      <c r="C43" s="268"/>
      <c r="D43" s="265"/>
      <c r="E43" s="1166"/>
      <c r="F43" s="1167"/>
    </row>
    <row r="44" spans="1:6" s="244" customFormat="1" outlineLevel="1">
      <c r="A44" s="273" t="s">
        <v>910</v>
      </c>
      <c r="B44" s="274" t="s">
        <v>1177</v>
      </c>
      <c r="C44" s="275" t="s">
        <v>159</v>
      </c>
      <c r="D44" s="282">
        <v>1</v>
      </c>
      <c r="E44" s="973"/>
      <c r="F44" s="255" t="str">
        <f>IF(N(E44),ROUND(E44*D44,2),"")</f>
        <v/>
      </c>
    </row>
    <row r="45" spans="1:6" s="248" customFormat="1" ht="127.5" outlineLevel="1">
      <c r="A45" s="294"/>
      <c r="B45" s="295" t="s">
        <v>1547</v>
      </c>
      <c r="C45" s="296"/>
      <c r="D45" s="297"/>
      <c r="E45" s="1168"/>
      <c r="F45" s="1169"/>
    </row>
    <row r="46" spans="1:6" s="244" customFormat="1" outlineLevel="1">
      <c r="A46" s="286"/>
      <c r="B46" s="287" t="s">
        <v>386</v>
      </c>
      <c r="C46" s="288"/>
      <c r="D46" s="289"/>
      <c r="E46" s="1170"/>
      <c r="F46" s="1171"/>
    </row>
    <row r="47" spans="1:6" s="244" customFormat="1" outlineLevel="1">
      <c r="A47" s="269"/>
      <c r="B47" s="270"/>
      <c r="C47" s="271"/>
      <c r="D47" s="272"/>
      <c r="E47" s="1162"/>
      <c r="F47" s="1163"/>
    </row>
    <row r="48" spans="1:6" s="244" customFormat="1" ht="25.5" outlineLevel="1">
      <c r="A48" s="273" t="s">
        <v>1000</v>
      </c>
      <c r="B48" s="298" t="s">
        <v>1548</v>
      </c>
      <c r="C48" s="275" t="s">
        <v>491</v>
      </c>
      <c r="D48" s="282">
        <v>1</v>
      </c>
      <c r="E48" s="973"/>
      <c r="F48" s="255" t="str">
        <f>IF(N(E48),ROUND(E48*D48,2),"")</f>
        <v/>
      </c>
    </row>
    <row r="49" spans="1:6" s="244" customFormat="1" ht="25.5" outlineLevel="1">
      <c r="A49" s="283"/>
      <c r="B49" s="3" t="s">
        <v>1549</v>
      </c>
      <c r="C49" s="284"/>
      <c r="D49" s="285"/>
      <c r="E49" s="1172"/>
      <c r="F49" s="1173"/>
    </row>
    <row r="50" spans="1:6" s="244" customFormat="1" ht="51" outlineLevel="1">
      <c r="A50" s="283"/>
      <c r="B50" s="27" t="s">
        <v>1550</v>
      </c>
      <c r="C50" s="284"/>
      <c r="D50" s="285"/>
      <c r="E50" s="1172"/>
      <c r="F50" s="1173"/>
    </row>
    <row r="51" spans="1:6" s="244" customFormat="1" outlineLevel="1">
      <c r="A51" s="286"/>
      <c r="B51" s="287" t="s">
        <v>1178</v>
      </c>
      <c r="C51" s="288"/>
      <c r="D51" s="289"/>
      <c r="E51" s="1170"/>
      <c r="F51" s="1171"/>
    </row>
    <row r="52" spans="1:6" s="244" customFormat="1" outlineLevel="1">
      <c r="A52" s="269"/>
      <c r="B52" s="270"/>
      <c r="C52" s="271"/>
      <c r="D52" s="272"/>
      <c r="E52" s="1162"/>
      <c r="F52" s="1163"/>
    </row>
    <row r="53" spans="1:6" s="244" customFormat="1" ht="25.5" outlineLevel="1">
      <c r="A53" s="273" t="s">
        <v>1071</v>
      </c>
      <c r="B53" s="298" t="s">
        <v>1551</v>
      </c>
      <c r="C53" s="275" t="s">
        <v>491</v>
      </c>
      <c r="D53" s="282">
        <v>1</v>
      </c>
      <c r="E53" s="973"/>
      <c r="F53" s="255" t="str">
        <f>IF(N(E53),ROUND(E53*D53,2),"")</f>
        <v/>
      </c>
    </row>
    <row r="54" spans="1:6" s="244" customFormat="1" ht="25.5" outlineLevel="1">
      <c r="A54" s="283"/>
      <c r="B54" s="3" t="s">
        <v>1549</v>
      </c>
      <c r="C54" s="284"/>
      <c r="D54" s="285"/>
      <c r="E54" s="1172"/>
      <c r="F54" s="1173"/>
    </row>
    <row r="55" spans="1:6" s="244" customFormat="1" ht="51" outlineLevel="1">
      <c r="A55" s="283"/>
      <c r="B55" s="27" t="s">
        <v>1550</v>
      </c>
      <c r="C55" s="284"/>
      <c r="D55" s="285"/>
      <c r="E55" s="1172"/>
      <c r="F55" s="1173"/>
    </row>
    <row r="56" spans="1:6" s="244" customFormat="1" outlineLevel="1">
      <c r="A56" s="286"/>
      <c r="B56" s="287" t="s">
        <v>1178</v>
      </c>
      <c r="C56" s="288"/>
      <c r="D56" s="289"/>
      <c r="E56" s="1170"/>
      <c r="F56" s="1171"/>
    </row>
    <row r="57" spans="1:6" s="244" customFormat="1" outlineLevel="1">
      <c r="A57" s="269"/>
      <c r="B57" s="270"/>
      <c r="C57" s="271"/>
      <c r="D57" s="272"/>
      <c r="E57" s="1162"/>
      <c r="F57" s="1163"/>
    </row>
    <row r="58" spans="1:6" s="244" customFormat="1" ht="38.25" outlineLevel="1">
      <c r="A58" s="273" t="s">
        <v>165</v>
      </c>
      <c r="B58" s="298" t="s">
        <v>1553</v>
      </c>
      <c r="C58" s="275" t="s">
        <v>491</v>
      </c>
      <c r="D58" s="282">
        <v>1</v>
      </c>
      <c r="E58" s="973"/>
      <c r="F58" s="255" t="str">
        <f>IF(N(E58),ROUND(E58*D58,2),"")</f>
        <v/>
      </c>
    </row>
    <row r="59" spans="1:6" s="244" customFormat="1" ht="25.5" outlineLevel="1">
      <c r="A59" s="283"/>
      <c r="B59" s="3" t="s">
        <v>1552</v>
      </c>
      <c r="C59" s="284"/>
      <c r="D59" s="285"/>
      <c r="E59" s="1172"/>
      <c r="F59" s="1173"/>
    </row>
    <row r="60" spans="1:6" s="244" customFormat="1" ht="51" outlineLevel="1">
      <c r="A60" s="283"/>
      <c r="B60" s="27" t="s">
        <v>1550</v>
      </c>
      <c r="C60" s="284"/>
      <c r="D60" s="285"/>
      <c r="E60" s="1172"/>
      <c r="F60" s="1173"/>
    </row>
    <row r="61" spans="1:6" s="244" customFormat="1" outlineLevel="1">
      <c r="A61" s="286"/>
      <c r="B61" s="287" t="s">
        <v>1179</v>
      </c>
      <c r="C61" s="288"/>
      <c r="D61" s="289"/>
      <c r="E61" s="1170"/>
      <c r="F61" s="1171"/>
    </row>
    <row r="62" spans="1:6" s="244" customFormat="1" outlineLevel="1">
      <c r="A62" s="269"/>
      <c r="B62" s="270"/>
      <c r="C62" s="271"/>
      <c r="D62" s="272"/>
      <c r="E62" s="1162"/>
      <c r="F62" s="1163"/>
    </row>
    <row r="63" spans="1:6" s="244" customFormat="1" ht="25.5" outlineLevel="1">
      <c r="A63" s="273" t="s">
        <v>166</v>
      </c>
      <c r="B63" s="274" t="s">
        <v>1554</v>
      </c>
      <c r="C63" s="275" t="s">
        <v>491</v>
      </c>
      <c r="D63" s="282">
        <v>2</v>
      </c>
      <c r="E63" s="973"/>
      <c r="F63" s="255" t="str">
        <f>IF(N(E63),ROUND(E63*D63,2),"")</f>
        <v/>
      </c>
    </row>
    <row r="64" spans="1:6" s="244" customFormat="1" ht="63.75" outlineLevel="1">
      <c r="A64" s="283"/>
      <c r="B64" s="27" t="s">
        <v>1555</v>
      </c>
      <c r="C64" s="284"/>
      <c r="D64" s="285"/>
      <c r="E64" s="1172"/>
      <c r="F64" s="1173" t="str">
        <f>IF(N(E64),ROUND(E64*D64,2),"")</f>
        <v/>
      </c>
    </row>
    <row r="65" spans="1:6" s="244" customFormat="1" outlineLevel="1">
      <c r="A65" s="286"/>
      <c r="B65" s="287" t="s">
        <v>1180</v>
      </c>
      <c r="C65" s="288"/>
      <c r="D65" s="289"/>
      <c r="E65" s="1170"/>
      <c r="F65" s="1171"/>
    </row>
    <row r="66" spans="1:6" s="244" customFormat="1" outlineLevel="1">
      <c r="A66" s="266"/>
      <c r="B66" s="267"/>
      <c r="C66" s="268"/>
      <c r="D66" s="265"/>
      <c r="E66" s="1166"/>
      <c r="F66" s="1167"/>
    </row>
    <row r="67" spans="1:6" s="244" customFormat="1" outlineLevel="1">
      <c r="A67" s="273" t="s">
        <v>1181</v>
      </c>
      <c r="B67" s="274" t="s">
        <v>1194</v>
      </c>
      <c r="C67" s="275"/>
      <c r="D67" s="282"/>
      <c r="E67" s="1174"/>
      <c r="F67" s="1175"/>
    </row>
    <row r="68" spans="1:6" s="244" customFormat="1" ht="25.5" outlineLevel="1">
      <c r="A68" s="283"/>
      <c r="B68" s="3" t="s">
        <v>1552</v>
      </c>
      <c r="C68" s="284"/>
      <c r="D68" s="285"/>
      <c r="E68" s="1172"/>
      <c r="F68" s="1173"/>
    </row>
    <row r="69" spans="1:6" s="244" customFormat="1" ht="51" outlineLevel="1">
      <c r="A69" s="283"/>
      <c r="B69" s="27" t="s">
        <v>1550</v>
      </c>
      <c r="C69" s="284"/>
      <c r="D69" s="285"/>
      <c r="E69" s="1172"/>
      <c r="F69" s="1173"/>
    </row>
    <row r="70" spans="1:6" s="244" customFormat="1" outlineLevel="1">
      <c r="A70" s="286"/>
      <c r="B70" s="287" t="s">
        <v>1182</v>
      </c>
      <c r="C70" s="288"/>
      <c r="D70" s="289"/>
      <c r="E70" s="1170"/>
      <c r="F70" s="1171"/>
    </row>
    <row r="71" spans="1:6" s="244" customFormat="1" outlineLevel="1">
      <c r="A71" s="290" t="s">
        <v>1556</v>
      </c>
      <c r="B71" s="4" t="s">
        <v>1187</v>
      </c>
      <c r="C71" s="292" t="s">
        <v>491</v>
      </c>
      <c r="D71" s="293">
        <v>1</v>
      </c>
      <c r="E71" s="973"/>
      <c r="F71" s="255" t="str">
        <f>IF(N(E71),ROUND(E71*D71,2),"")</f>
        <v/>
      </c>
    </row>
    <row r="72" spans="1:6" s="244" customFormat="1" outlineLevel="1">
      <c r="A72" s="290" t="s">
        <v>1557</v>
      </c>
      <c r="B72" s="4" t="s">
        <v>1188</v>
      </c>
      <c r="C72" s="292" t="s">
        <v>491</v>
      </c>
      <c r="D72" s="293">
        <v>2</v>
      </c>
      <c r="E72" s="973"/>
      <c r="F72" s="255" t="str">
        <f>IF(N(E72),ROUND(E72*D72,2),"")</f>
        <v/>
      </c>
    </row>
    <row r="73" spans="1:6" s="244" customFormat="1" outlineLevel="1">
      <c r="A73" s="266"/>
      <c r="B73" s="267"/>
      <c r="C73" s="268"/>
      <c r="D73" s="265"/>
      <c r="E73" s="1166"/>
      <c r="F73" s="1167"/>
    </row>
    <row r="74" spans="1:6" s="244" customFormat="1" ht="25.5" outlineLevel="1">
      <c r="A74" s="273" t="s">
        <v>1183</v>
      </c>
      <c r="B74" s="274" t="s">
        <v>1558</v>
      </c>
      <c r="C74" s="275" t="s">
        <v>491</v>
      </c>
      <c r="D74" s="282">
        <v>2</v>
      </c>
      <c r="E74" s="973"/>
      <c r="F74" s="255" t="str">
        <f>IF(N(E74),ROUND(E74*D74,2),"")</f>
        <v/>
      </c>
    </row>
    <row r="75" spans="1:6" s="244" customFormat="1" ht="42" customHeight="1" outlineLevel="1">
      <c r="A75" s="283"/>
      <c r="B75" s="27" t="s">
        <v>1559</v>
      </c>
      <c r="C75" s="284"/>
      <c r="D75" s="285"/>
      <c r="E75" s="1172"/>
      <c r="F75" s="1173"/>
    </row>
    <row r="76" spans="1:6" s="244" customFormat="1" outlineLevel="1">
      <c r="A76" s="286"/>
      <c r="B76" s="287" t="s">
        <v>1184</v>
      </c>
      <c r="C76" s="288"/>
      <c r="D76" s="289"/>
      <c r="E76" s="1170"/>
      <c r="F76" s="1171"/>
    </row>
    <row r="77" spans="1:6" s="244" customFormat="1" outlineLevel="1">
      <c r="A77" s="269"/>
      <c r="B77" s="270"/>
      <c r="C77" s="271"/>
      <c r="D77" s="272"/>
      <c r="E77" s="1162"/>
      <c r="F77" s="1163"/>
    </row>
    <row r="78" spans="1:6" s="244" customFormat="1" ht="25.5" outlineLevel="1">
      <c r="A78" s="273" t="s">
        <v>1185</v>
      </c>
      <c r="B78" s="298" t="s">
        <v>1560</v>
      </c>
      <c r="C78" s="275" t="s">
        <v>491</v>
      </c>
      <c r="D78" s="282">
        <v>1</v>
      </c>
      <c r="E78" s="973"/>
      <c r="F78" s="255" t="str">
        <f>IF(N(E78),ROUND(E78*D78,2),"")</f>
        <v/>
      </c>
    </row>
    <row r="79" spans="1:6" s="244" customFormat="1" ht="42" customHeight="1" outlineLevel="1">
      <c r="A79" s="283"/>
      <c r="B79" s="27" t="s">
        <v>1559</v>
      </c>
      <c r="C79" s="284"/>
      <c r="D79" s="285"/>
      <c r="E79" s="1172"/>
      <c r="F79" s="1173"/>
    </row>
    <row r="80" spans="1:6" s="244" customFormat="1" outlineLevel="1">
      <c r="A80" s="286"/>
      <c r="B80" s="287" t="s">
        <v>1186</v>
      </c>
      <c r="C80" s="288"/>
      <c r="D80" s="289"/>
      <c r="E80" s="1170"/>
      <c r="F80" s="1171"/>
    </row>
    <row r="81" spans="1:9" s="244" customFormat="1" outlineLevel="1">
      <c r="A81" s="269"/>
      <c r="B81" s="270"/>
      <c r="C81" s="271"/>
      <c r="D81" s="272"/>
      <c r="E81" s="1162"/>
      <c r="F81" s="1163"/>
    </row>
    <row r="82" spans="1:9" s="244" customFormat="1" ht="25.5" outlineLevel="1">
      <c r="A82" s="273" t="s">
        <v>1193</v>
      </c>
      <c r="B82" s="299" t="s">
        <v>1189</v>
      </c>
      <c r="C82" s="275"/>
      <c r="D82" s="282"/>
      <c r="E82" s="1174"/>
      <c r="F82" s="1175"/>
    </row>
    <row r="83" spans="1:9" s="244" customFormat="1" ht="38.25" outlineLevel="1">
      <c r="A83" s="283"/>
      <c r="B83" s="3" t="s">
        <v>1190</v>
      </c>
      <c r="C83" s="284"/>
      <c r="D83" s="285"/>
      <c r="E83" s="1172"/>
      <c r="F83" s="1173"/>
    </row>
    <row r="84" spans="1:9" s="244" customFormat="1" ht="38.25" outlineLevel="1">
      <c r="A84" s="283"/>
      <c r="B84" s="300" t="s">
        <v>1563</v>
      </c>
      <c r="C84" s="284"/>
      <c r="D84" s="285"/>
      <c r="E84" s="1172"/>
      <c r="F84" s="1173"/>
    </row>
    <row r="85" spans="1:9" s="244" customFormat="1" outlineLevel="1">
      <c r="A85" s="286"/>
      <c r="B85" s="301" t="s">
        <v>162</v>
      </c>
      <c r="C85" s="288"/>
      <c r="D85" s="289"/>
      <c r="E85" s="1170"/>
      <c r="F85" s="1171"/>
    </row>
    <row r="86" spans="1:9" s="244" customFormat="1" outlineLevel="1">
      <c r="A86" s="290" t="s">
        <v>1561</v>
      </c>
      <c r="B86" s="4" t="s">
        <v>1191</v>
      </c>
      <c r="C86" s="275" t="s">
        <v>491</v>
      </c>
      <c r="D86" s="282">
        <v>1</v>
      </c>
      <c r="E86" s="973"/>
      <c r="F86" s="255" t="str">
        <f>IF(N(E86),ROUND(E86*D86,2),"")</f>
        <v/>
      </c>
    </row>
    <row r="87" spans="1:9" s="244" customFormat="1" ht="25.5" outlineLevel="1">
      <c r="A87" s="290" t="s">
        <v>1562</v>
      </c>
      <c r="B87" s="4" t="s">
        <v>1192</v>
      </c>
      <c r="C87" s="268" t="s">
        <v>491</v>
      </c>
      <c r="D87" s="293">
        <v>1</v>
      </c>
      <c r="E87" s="974"/>
      <c r="F87" s="264" t="str">
        <f>IF(N(E87),ROUND(E87*D87,2),"")</f>
        <v/>
      </c>
    </row>
    <row r="88" spans="1:9" s="42" customFormat="1" ht="13.5" thickBot="1">
      <c r="A88" s="37"/>
      <c r="B88" s="38"/>
      <c r="C88" s="39"/>
      <c r="D88" s="40"/>
      <c r="E88" s="1176"/>
      <c r="F88" s="1177"/>
      <c r="G88" s="13"/>
      <c r="H88" s="41"/>
      <c r="I88" s="41"/>
    </row>
    <row r="89" spans="1:9" s="46" customFormat="1" ht="20.100000000000001" customHeight="1" thickBot="1">
      <c r="A89" s="891"/>
      <c r="B89" s="892" t="s">
        <v>571</v>
      </c>
      <c r="C89" s="893"/>
      <c r="D89" s="893"/>
      <c r="E89" s="1178"/>
      <c r="F89" s="1179">
        <f>SUM(F7:F87)</f>
        <v>0</v>
      </c>
      <c r="G89" s="45"/>
      <c r="H89" s="45"/>
    </row>
    <row r="90" spans="1:9">
      <c r="A90" s="47"/>
      <c r="B90" s="48"/>
      <c r="C90" s="49"/>
      <c r="D90" s="49"/>
      <c r="E90" s="1156"/>
      <c r="F90" s="1157"/>
      <c r="G90" s="50"/>
      <c r="H90" s="50"/>
      <c r="I90" s="50"/>
    </row>
    <row r="91" spans="1:9" s="46" customFormat="1" ht="20.100000000000001" customHeight="1">
      <c r="A91" s="79" t="s">
        <v>488</v>
      </c>
      <c r="B91" s="80" t="s">
        <v>557</v>
      </c>
      <c r="C91" s="81"/>
      <c r="D91" s="82"/>
      <c r="E91" s="1158"/>
      <c r="F91" s="1159"/>
      <c r="G91" s="45"/>
      <c r="H91" s="45"/>
    </row>
    <row r="92" spans="1:9" s="87" customFormat="1">
      <c r="A92" s="83"/>
      <c r="B92" s="84"/>
      <c r="C92" s="85"/>
      <c r="D92" s="86"/>
      <c r="E92" s="1160"/>
      <c r="F92" s="1161"/>
      <c r="G92" s="25"/>
      <c r="H92" s="25"/>
    </row>
    <row r="93" spans="1:9" s="42" customFormat="1" outlineLevel="1">
      <c r="A93" s="252" t="s">
        <v>490</v>
      </c>
      <c r="B93" s="253" t="s">
        <v>1033</v>
      </c>
      <c r="C93" s="254" t="s">
        <v>486</v>
      </c>
      <c r="D93" s="255">
        <v>1430</v>
      </c>
      <c r="E93" s="972"/>
      <c r="F93" s="1180" t="str">
        <f>IF(N(E93),ROUND(E93*D93,2),"")</f>
        <v/>
      </c>
    </row>
    <row r="94" spans="1:9" s="42" customFormat="1" outlineLevel="1">
      <c r="A94" s="256"/>
      <c r="B94" s="6" t="s">
        <v>512</v>
      </c>
      <c r="C94" s="257"/>
      <c r="D94" s="258"/>
      <c r="E94" s="1005"/>
      <c r="F94" s="1005"/>
    </row>
    <row r="95" spans="1:9" s="42" customFormat="1" ht="38.25" outlineLevel="1">
      <c r="A95" s="256"/>
      <c r="B95" s="6" t="s">
        <v>285</v>
      </c>
      <c r="C95" s="257"/>
      <c r="D95" s="258"/>
      <c r="E95" s="1005"/>
      <c r="F95" s="1005"/>
    </row>
    <row r="96" spans="1:9" s="244" customFormat="1" ht="25.5" outlineLevel="1">
      <c r="A96" s="277"/>
      <c r="B96" s="920" t="s">
        <v>1034</v>
      </c>
      <c r="C96" s="279"/>
      <c r="D96" s="280"/>
      <c r="E96" s="1164"/>
      <c r="F96" s="1165"/>
    </row>
    <row r="97" spans="1:6" s="244" customFormat="1" outlineLevel="1">
      <c r="A97" s="266"/>
      <c r="B97" s="267"/>
      <c r="C97" s="268"/>
      <c r="D97" s="265"/>
      <c r="E97" s="1166"/>
      <c r="F97" s="1167"/>
    </row>
    <row r="98" spans="1:6" s="42" customFormat="1" outlineLevel="1">
      <c r="A98" s="252" t="s">
        <v>492</v>
      </c>
      <c r="B98" s="253" t="s">
        <v>497</v>
      </c>
      <c r="C98" s="302"/>
      <c r="D98" s="303"/>
      <c r="E98" s="1181"/>
      <c r="F98" s="1181"/>
    </row>
    <row r="99" spans="1:6" s="42" customFormat="1" outlineLevel="1">
      <c r="A99" s="256"/>
      <c r="B99" s="6" t="s">
        <v>511</v>
      </c>
      <c r="C99" s="257"/>
      <c r="D99" s="258"/>
      <c r="E99" s="1005"/>
      <c r="F99" s="1005"/>
    </row>
    <row r="100" spans="1:6" s="42" customFormat="1" ht="63.75" outlineLevel="1">
      <c r="A100" s="256"/>
      <c r="B100" s="304" t="s">
        <v>558</v>
      </c>
      <c r="C100" s="257"/>
      <c r="D100" s="258"/>
      <c r="E100" s="1005"/>
      <c r="F100" s="1005"/>
    </row>
    <row r="101" spans="1:6" s="42" customFormat="1" outlineLevel="1">
      <c r="A101" s="259"/>
      <c r="B101" s="26" t="s">
        <v>559</v>
      </c>
      <c r="C101" s="260"/>
      <c r="D101" s="261"/>
      <c r="E101" s="1006"/>
      <c r="F101" s="1006"/>
    </row>
    <row r="102" spans="1:6" s="42" customFormat="1" ht="25.5" outlineLevel="1">
      <c r="A102" s="262" t="s">
        <v>483</v>
      </c>
      <c r="B102" s="5" t="s">
        <v>2158</v>
      </c>
      <c r="C102" s="263" t="s">
        <v>486</v>
      </c>
      <c r="D102" s="264">
        <v>702.5</v>
      </c>
      <c r="E102" s="974"/>
      <c r="F102" s="264" t="str">
        <f t="shared" ref="F102:F104" si="0">IF(N(E102),ROUND(E102*D102,2),"")</f>
        <v/>
      </c>
    </row>
    <row r="103" spans="1:6" s="42" customFormat="1" ht="25.5" outlineLevel="1">
      <c r="A103" s="262" t="s">
        <v>484</v>
      </c>
      <c r="B103" s="5" t="s">
        <v>1566</v>
      </c>
      <c r="C103" s="263" t="s">
        <v>486</v>
      </c>
      <c r="D103" s="264">
        <v>5620</v>
      </c>
      <c r="E103" s="1059"/>
      <c r="F103" s="261" t="str">
        <f t="shared" si="0"/>
        <v/>
      </c>
    </row>
    <row r="104" spans="1:6" s="42" customFormat="1" ht="25.5" outlineLevel="1">
      <c r="A104" s="262" t="s">
        <v>575</v>
      </c>
      <c r="B104" s="5" t="s">
        <v>2159</v>
      </c>
      <c r="C104" s="263" t="s">
        <v>486</v>
      </c>
      <c r="D104" s="264">
        <v>702.5</v>
      </c>
      <c r="E104" s="1059"/>
      <c r="F104" s="261" t="str">
        <f t="shared" si="0"/>
        <v/>
      </c>
    </row>
    <row r="105" spans="1:6" s="42" customFormat="1" outlineLevel="1">
      <c r="A105" s="259"/>
      <c r="B105" s="26"/>
      <c r="C105" s="260"/>
      <c r="D105" s="261"/>
      <c r="E105" s="1006"/>
      <c r="F105" s="1006"/>
    </row>
    <row r="106" spans="1:6" s="42" customFormat="1" outlineLevel="1">
      <c r="A106" s="252" t="s">
        <v>493</v>
      </c>
      <c r="B106" s="253" t="s">
        <v>510</v>
      </c>
      <c r="C106" s="254"/>
      <c r="D106" s="255"/>
      <c r="E106" s="1004"/>
      <c r="F106" s="1004"/>
    </row>
    <row r="107" spans="1:6" s="42" customFormat="1" outlineLevel="1">
      <c r="A107" s="256"/>
      <c r="B107" s="6" t="s">
        <v>509</v>
      </c>
      <c r="C107" s="257"/>
      <c r="D107" s="258"/>
      <c r="E107" s="1005"/>
      <c r="F107" s="1005"/>
    </row>
    <row r="108" spans="1:6" s="42" customFormat="1" ht="38.25" outlineLevel="1">
      <c r="A108" s="256"/>
      <c r="B108" s="6" t="s">
        <v>591</v>
      </c>
      <c r="C108" s="257"/>
      <c r="D108" s="258"/>
      <c r="E108" s="1005"/>
      <c r="F108" s="1005"/>
    </row>
    <row r="109" spans="1:6" s="42" customFormat="1" outlineLevel="1">
      <c r="A109" s="259"/>
      <c r="B109" s="26" t="s">
        <v>560</v>
      </c>
      <c r="C109" s="260"/>
      <c r="D109" s="261"/>
      <c r="E109" s="1006"/>
      <c r="F109" s="1006"/>
    </row>
    <row r="110" spans="1:6" s="42" customFormat="1" ht="25.5" outlineLevel="1">
      <c r="A110" s="262" t="s">
        <v>498</v>
      </c>
      <c r="B110" s="5" t="s">
        <v>894</v>
      </c>
      <c r="C110" s="263" t="s">
        <v>486</v>
      </c>
      <c r="D110" s="264">
        <v>2705</v>
      </c>
      <c r="E110" s="975"/>
      <c r="F110" s="264" t="str">
        <f>IF(N(E110),ROUND(E110*D110,2),"")</f>
        <v/>
      </c>
    </row>
    <row r="111" spans="1:6" s="42" customFormat="1" outlineLevel="1">
      <c r="A111" s="256"/>
      <c r="B111" s="6"/>
      <c r="C111" s="257"/>
      <c r="D111" s="258"/>
      <c r="E111" s="1005"/>
      <c r="F111" s="1005"/>
    </row>
    <row r="112" spans="1:6" outlineLevel="1">
      <c r="A112" s="252" t="s">
        <v>901</v>
      </c>
      <c r="B112" s="253" t="s">
        <v>561</v>
      </c>
      <c r="C112" s="254"/>
      <c r="D112" s="255"/>
      <c r="E112" s="1004"/>
      <c r="F112" s="1004"/>
    </row>
    <row r="113" spans="1:6" outlineLevel="1">
      <c r="A113" s="259"/>
      <c r="B113" s="26" t="s">
        <v>508</v>
      </c>
      <c r="C113" s="260"/>
      <c r="D113" s="261"/>
      <c r="E113" s="1006"/>
      <c r="F113" s="1006"/>
    </row>
    <row r="114" spans="1:6" outlineLevel="1">
      <c r="A114" s="256"/>
      <c r="B114" s="6"/>
      <c r="C114" s="257"/>
      <c r="D114" s="258"/>
      <c r="E114" s="1005"/>
      <c r="F114" s="1005"/>
    </row>
    <row r="115" spans="1:6" outlineLevel="1">
      <c r="A115" s="252" t="s">
        <v>500</v>
      </c>
      <c r="B115" s="253" t="s">
        <v>562</v>
      </c>
      <c r="C115" s="254" t="s">
        <v>489</v>
      </c>
      <c r="D115" s="255">
        <v>8640</v>
      </c>
      <c r="E115" s="972"/>
      <c r="F115" s="1180" t="str">
        <f>IF(N(E115),ROUND(E115*D115,2),"")</f>
        <v/>
      </c>
    </row>
    <row r="116" spans="1:6" outlineLevel="1">
      <c r="A116" s="256"/>
      <c r="B116" s="6" t="s">
        <v>507</v>
      </c>
      <c r="C116" s="257"/>
      <c r="D116" s="258"/>
      <c r="E116" s="1005"/>
      <c r="F116" s="1005"/>
    </row>
    <row r="117" spans="1:6" ht="38.25" outlineLevel="1">
      <c r="A117" s="256"/>
      <c r="B117" s="6" t="s">
        <v>563</v>
      </c>
      <c r="C117" s="257"/>
      <c r="D117" s="258"/>
      <c r="E117" s="1005"/>
      <c r="F117" s="1005"/>
    </row>
    <row r="118" spans="1:6" outlineLevel="1">
      <c r="A118" s="259"/>
      <c r="B118" s="26" t="s">
        <v>564</v>
      </c>
      <c r="C118" s="260"/>
      <c r="D118" s="261"/>
      <c r="E118" s="1006"/>
      <c r="F118" s="1006"/>
    </row>
    <row r="119" spans="1:6" outlineLevel="1">
      <c r="A119" s="256"/>
      <c r="B119" s="6"/>
      <c r="C119" s="257"/>
      <c r="D119" s="258"/>
      <c r="E119" s="1005"/>
      <c r="F119" s="1005"/>
    </row>
    <row r="120" spans="1:6" outlineLevel="1">
      <c r="A120" s="252" t="s">
        <v>588</v>
      </c>
      <c r="B120" s="253" t="s">
        <v>565</v>
      </c>
      <c r="C120" s="254"/>
      <c r="D120" s="255"/>
      <c r="E120" s="1004"/>
      <c r="F120" s="1004"/>
    </row>
    <row r="121" spans="1:6" outlineLevel="1">
      <c r="A121" s="256"/>
      <c r="B121" s="6" t="s">
        <v>506</v>
      </c>
      <c r="C121" s="257"/>
      <c r="D121" s="258"/>
      <c r="E121" s="1005"/>
      <c r="F121" s="1005"/>
    </row>
    <row r="122" spans="1:6" ht="25.5" outlineLevel="1">
      <c r="A122" s="256"/>
      <c r="B122" s="6" t="s">
        <v>505</v>
      </c>
      <c r="C122" s="257"/>
      <c r="D122" s="258"/>
      <c r="E122" s="1005"/>
      <c r="F122" s="1005"/>
    </row>
    <row r="123" spans="1:6" outlineLevel="1">
      <c r="A123" s="259"/>
      <c r="B123" s="26" t="s">
        <v>566</v>
      </c>
      <c r="C123" s="260"/>
      <c r="D123" s="261"/>
      <c r="E123" s="1006"/>
      <c r="F123" s="1006"/>
    </row>
    <row r="124" spans="1:6" ht="25.5" outlineLevel="1">
      <c r="A124" s="262" t="s">
        <v>501</v>
      </c>
      <c r="B124" s="5" t="s">
        <v>895</v>
      </c>
      <c r="C124" s="263" t="s">
        <v>489</v>
      </c>
      <c r="D124" s="264">
        <v>6540</v>
      </c>
      <c r="E124" s="975"/>
      <c r="F124" s="264" t="str">
        <f>IF(N(E124),ROUND(E124*D124,2),"")</f>
        <v/>
      </c>
    </row>
    <row r="125" spans="1:6" outlineLevel="1">
      <c r="A125" s="256"/>
      <c r="B125" s="6"/>
      <c r="C125" s="257"/>
      <c r="D125" s="1058"/>
      <c r="E125" s="1005"/>
      <c r="F125" s="1005"/>
    </row>
    <row r="126" spans="1:6" outlineLevel="1">
      <c r="A126" s="252" t="s">
        <v>494</v>
      </c>
      <c r="B126" s="274" t="s">
        <v>1195</v>
      </c>
      <c r="C126" s="275" t="s">
        <v>489</v>
      </c>
      <c r="D126" s="255">
        <v>425</v>
      </c>
      <c r="E126" s="972"/>
      <c r="F126" s="255" t="str">
        <f>IF(N(E126),ROUND(E126*D126,2),"")</f>
        <v/>
      </c>
    </row>
    <row r="127" spans="1:6" s="251" customFormat="1" outlineLevel="1">
      <c r="A127" s="928"/>
      <c r="B127" s="270" t="s">
        <v>1196</v>
      </c>
      <c r="C127" s="271"/>
      <c r="D127" s="258"/>
      <c r="E127" s="1005"/>
      <c r="F127" s="1005"/>
    </row>
    <row r="128" spans="1:6" s="251" customFormat="1" ht="38.25" outlineLevel="1">
      <c r="A128" s="928"/>
      <c r="B128" s="270" t="s">
        <v>1198</v>
      </c>
      <c r="C128" s="271"/>
      <c r="D128" s="258"/>
      <c r="E128" s="1005"/>
      <c r="F128" s="1005"/>
    </row>
    <row r="129" spans="1:9" s="251" customFormat="1" ht="25.5" outlineLevel="1">
      <c r="A129" s="929"/>
      <c r="B129" s="278" t="s">
        <v>1197</v>
      </c>
      <c r="C129" s="279"/>
      <c r="D129" s="261"/>
      <c r="E129" s="1006"/>
      <c r="F129" s="1006"/>
    </row>
    <row r="130" spans="1:9" outlineLevel="1">
      <c r="A130" s="256"/>
      <c r="B130" s="6"/>
      <c r="C130" s="257"/>
      <c r="D130" s="264"/>
      <c r="E130" s="1005"/>
      <c r="F130" s="1005"/>
    </row>
    <row r="131" spans="1:9" outlineLevel="1">
      <c r="A131" s="252" t="s">
        <v>897</v>
      </c>
      <c r="B131" s="274" t="s">
        <v>919</v>
      </c>
      <c r="C131" s="254" t="s">
        <v>585</v>
      </c>
      <c r="D131" s="258">
        <v>730</v>
      </c>
      <c r="E131" s="972"/>
      <c r="F131" s="255" t="str">
        <f>IF(N(E131),ROUND(E131*D131,2),"")</f>
        <v/>
      </c>
    </row>
    <row r="132" spans="1:9" outlineLevel="1">
      <c r="A132" s="256"/>
      <c r="B132" s="270" t="s">
        <v>920</v>
      </c>
      <c r="C132" s="257"/>
      <c r="D132" s="258"/>
      <c r="E132" s="1005"/>
      <c r="F132" s="1005"/>
    </row>
    <row r="133" spans="1:9" ht="25.5" outlineLevel="1">
      <c r="A133" s="256"/>
      <c r="B133" s="270" t="s">
        <v>921</v>
      </c>
      <c r="C133" s="257"/>
      <c r="D133" s="258"/>
      <c r="E133" s="1005"/>
      <c r="F133" s="1005"/>
    </row>
    <row r="134" spans="1:9" outlineLevel="1">
      <c r="A134" s="259"/>
      <c r="B134" s="278" t="s">
        <v>922</v>
      </c>
      <c r="C134" s="260"/>
      <c r="D134" s="261"/>
      <c r="E134" s="1006"/>
      <c r="F134" s="1006"/>
    </row>
    <row r="135" spans="1:9" s="42" customFormat="1" ht="13.5" thickBot="1">
      <c r="A135" s="758"/>
      <c r="B135" s="894"/>
      <c r="C135" s="895"/>
      <c r="D135" s="896"/>
      <c r="E135" s="1182"/>
      <c r="F135" s="1177"/>
      <c r="G135" s="13"/>
      <c r="H135" s="41"/>
      <c r="I135" s="41"/>
    </row>
    <row r="136" spans="1:9" s="46" customFormat="1" ht="20.100000000000001" customHeight="1" thickBot="1">
      <c r="A136" s="976"/>
      <c r="B136" s="977" t="s">
        <v>572</v>
      </c>
      <c r="C136" s="978"/>
      <c r="D136" s="979"/>
      <c r="E136" s="1183"/>
      <c r="F136" s="1179">
        <f>SUM(F93:F134)</f>
        <v>0</v>
      </c>
      <c r="G136" s="45"/>
      <c r="H136" s="45"/>
    </row>
    <row r="137" spans="1:9">
      <c r="A137" s="47"/>
      <c r="B137" s="48"/>
      <c r="C137" s="49"/>
      <c r="D137" s="49"/>
      <c r="E137" s="1156"/>
      <c r="F137" s="1157"/>
      <c r="G137" s="50"/>
      <c r="H137" s="50"/>
      <c r="I137" s="50"/>
    </row>
    <row r="138" spans="1:9" s="46" customFormat="1" ht="20.100000000000001" customHeight="1">
      <c r="A138" s="79" t="s">
        <v>968</v>
      </c>
      <c r="B138" s="80" t="s">
        <v>567</v>
      </c>
      <c r="C138" s="81"/>
      <c r="D138" s="82"/>
      <c r="E138" s="1158"/>
      <c r="F138" s="1159"/>
      <c r="G138" s="45"/>
      <c r="H138" s="45"/>
    </row>
    <row r="139" spans="1:9" s="87" customFormat="1">
      <c r="A139" s="83"/>
      <c r="B139" s="84"/>
      <c r="C139" s="85"/>
      <c r="D139" s="86"/>
      <c r="E139" s="1160"/>
      <c r="F139" s="1161"/>
      <c r="G139" s="25"/>
      <c r="H139" s="25"/>
    </row>
    <row r="140" spans="1:9" s="42" customFormat="1" outlineLevel="1">
      <c r="A140" s="252" t="s">
        <v>490</v>
      </c>
      <c r="B140" s="253" t="s">
        <v>568</v>
      </c>
      <c r="C140" s="254"/>
      <c r="D140" s="255"/>
      <c r="E140" s="1004"/>
      <c r="F140" s="1004"/>
    </row>
    <row r="141" spans="1:9" s="42" customFormat="1" outlineLevel="1">
      <c r="A141" s="256"/>
      <c r="B141" s="6" t="s">
        <v>569</v>
      </c>
      <c r="C141" s="257"/>
      <c r="D141" s="258"/>
      <c r="E141" s="1005"/>
      <c r="F141" s="1005"/>
    </row>
    <row r="142" spans="1:9" s="42" customFormat="1" ht="51" outlineLevel="1">
      <c r="A142" s="256"/>
      <c r="B142" s="6" t="s">
        <v>892</v>
      </c>
      <c r="C142" s="257"/>
      <c r="D142" s="258"/>
      <c r="E142" s="1005"/>
      <c r="F142" s="1005"/>
    </row>
    <row r="143" spans="1:9" s="42" customFormat="1" ht="25.5" outlineLevel="1">
      <c r="A143" s="259"/>
      <c r="B143" s="26" t="s">
        <v>893</v>
      </c>
      <c r="C143" s="260"/>
      <c r="D143" s="261"/>
      <c r="E143" s="1006"/>
      <c r="F143" s="1006"/>
    </row>
    <row r="144" spans="1:9" s="42" customFormat="1" ht="14.25" outlineLevel="1">
      <c r="A144" s="262" t="s">
        <v>487</v>
      </c>
      <c r="B144" s="5" t="s">
        <v>1955</v>
      </c>
      <c r="C144" s="263" t="s">
        <v>486</v>
      </c>
      <c r="D144" s="264">
        <v>115</v>
      </c>
      <c r="E144" s="975"/>
      <c r="F144" s="264" t="str">
        <f t="shared" ref="F144:F145" si="1">IF(N(E144),ROUND(E144*D144,2),"")</f>
        <v/>
      </c>
    </row>
    <row r="145" spans="1:6" ht="14.25" outlineLevel="1">
      <c r="A145" s="613" t="s">
        <v>488</v>
      </c>
      <c r="B145" s="703" t="s">
        <v>1956</v>
      </c>
      <c r="C145" s="471" t="s">
        <v>486</v>
      </c>
      <c r="D145" s="472">
        <v>1733</v>
      </c>
      <c r="E145" s="975"/>
      <c r="F145" s="264" t="str">
        <f t="shared" si="1"/>
        <v/>
      </c>
    </row>
    <row r="146" spans="1:6" s="42" customFormat="1" outlineLevel="1">
      <c r="A146" s="259"/>
      <c r="B146" s="26"/>
      <c r="C146" s="260"/>
      <c r="D146" s="261"/>
      <c r="E146" s="1006"/>
      <c r="F146" s="1006"/>
    </row>
    <row r="147" spans="1:6" s="42" customFormat="1" outlineLevel="1">
      <c r="A147" s="252" t="s">
        <v>492</v>
      </c>
      <c r="B147" s="253" t="s">
        <v>476</v>
      </c>
      <c r="C147" s="254"/>
      <c r="D147" s="255"/>
      <c r="E147" s="1004"/>
      <c r="F147" s="1004"/>
    </row>
    <row r="148" spans="1:6" s="42" customFormat="1" outlineLevel="1">
      <c r="A148" s="256"/>
      <c r="B148" s="6" t="s">
        <v>504</v>
      </c>
      <c r="C148" s="257"/>
      <c r="D148" s="258"/>
      <c r="E148" s="1005"/>
      <c r="F148" s="1005"/>
    </row>
    <row r="149" spans="1:6" s="42" customFormat="1" ht="51" outlineLevel="1">
      <c r="A149" s="256"/>
      <c r="B149" s="6" t="s">
        <v>477</v>
      </c>
      <c r="C149" s="257"/>
      <c r="D149" s="258"/>
      <c r="E149" s="1005"/>
      <c r="F149" s="1005"/>
    </row>
    <row r="150" spans="1:6" s="42" customFormat="1" ht="14.25" outlineLevel="1">
      <c r="A150" s="259"/>
      <c r="B150" s="26" t="s">
        <v>482</v>
      </c>
      <c r="C150" s="260"/>
      <c r="D150" s="261"/>
      <c r="E150" s="1006"/>
      <c r="F150" s="1006"/>
    </row>
    <row r="151" spans="1:6" s="42" customFormat="1" ht="14.25" outlineLevel="1">
      <c r="A151" s="262" t="s">
        <v>483</v>
      </c>
      <c r="B151" s="5" t="s">
        <v>299</v>
      </c>
      <c r="C151" s="263" t="s">
        <v>521</v>
      </c>
      <c r="D151" s="264">
        <v>671</v>
      </c>
      <c r="E151" s="974"/>
      <c r="F151" s="264" t="str">
        <f>IF(N(E151),ROUND(E151*D151,2),"")</f>
        <v/>
      </c>
    </row>
    <row r="152" spans="1:6" s="42" customFormat="1" outlineLevel="1">
      <c r="A152" s="256"/>
      <c r="B152" s="6"/>
      <c r="C152" s="257"/>
      <c r="D152" s="258"/>
      <c r="E152" s="1005"/>
      <c r="F152" s="1005"/>
    </row>
    <row r="153" spans="1:6" s="42" customFormat="1" ht="25.5" outlineLevel="1">
      <c r="A153" s="252" t="s">
        <v>492</v>
      </c>
      <c r="B153" s="253" t="s">
        <v>904</v>
      </c>
      <c r="C153" s="254" t="s">
        <v>489</v>
      </c>
      <c r="D153" s="255">
        <v>671</v>
      </c>
      <c r="E153" s="973"/>
      <c r="F153" s="255" t="str">
        <f>IF(N(E153),ROUND(E153*D153,2),"")</f>
        <v/>
      </c>
    </row>
    <row r="154" spans="1:6" s="42" customFormat="1" outlineLevel="1">
      <c r="A154" s="256"/>
      <c r="B154" s="6" t="s">
        <v>902</v>
      </c>
      <c r="C154" s="257"/>
      <c r="D154" s="258"/>
      <c r="E154" s="1005"/>
      <c r="F154" s="1005"/>
    </row>
    <row r="155" spans="1:6" s="42" customFormat="1" ht="38.25" outlineLevel="1">
      <c r="A155" s="256"/>
      <c r="B155" s="6" t="s">
        <v>905</v>
      </c>
      <c r="C155" s="257"/>
      <c r="D155" s="258"/>
      <c r="E155" s="1005"/>
      <c r="F155" s="1005"/>
    </row>
    <row r="156" spans="1:6" s="42" customFormat="1" outlineLevel="1">
      <c r="A156" s="259"/>
      <c r="B156" s="26" t="s">
        <v>903</v>
      </c>
      <c r="C156" s="260"/>
      <c r="D156" s="261"/>
      <c r="E156" s="1006"/>
      <c r="F156" s="1006"/>
    </row>
    <row r="157" spans="1:6" s="42" customFormat="1" outlineLevel="1">
      <c r="A157" s="256"/>
      <c r="B157" s="6"/>
      <c r="C157" s="257"/>
      <c r="D157" s="258"/>
      <c r="E157" s="1005"/>
      <c r="F157" s="1005"/>
    </row>
    <row r="158" spans="1:6" s="42" customFormat="1" outlineLevel="1">
      <c r="A158" s="252" t="s">
        <v>493</v>
      </c>
      <c r="B158" s="253" t="s">
        <v>900</v>
      </c>
      <c r="C158" s="254"/>
      <c r="D158" s="255"/>
      <c r="E158" s="1004"/>
      <c r="F158" s="1004"/>
    </row>
    <row r="159" spans="1:6" s="42" customFormat="1" outlineLevel="1">
      <c r="A159" s="256"/>
      <c r="B159" s="6" t="s">
        <v>478</v>
      </c>
      <c r="C159" s="257"/>
      <c r="D159" s="258"/>
      <c r="E159" s="1005"/>
      <c r="F159" s="1005"/>
    </row>
    <row r="160" spans="1:6" s="42" customFormat="1" ht="25.5" outlineLevel="1">
      <c r="A160" s="256"/>
      <c r="B160" s="6" t="s">
        <v>906</v>
      </c>
      <c r="C160" s="257"/>
      <c r="D160" s="258"/>
      <c r="E160" s="1005"/>
      <c r="F160" s="1005"/>
    </row>
    <row r="161" spans="1:6" s="42" customFormat="1" outlineLevel="1">
      <c r="A161" s="256"/>
      <c r="B161" s="6" t="s">
        <v>552</v>
      </c>
      <c r="C161" s="257"/>
      <c r="D161" s="258"/>
      <c r="E161" s="1005"/>
      <c r="F161" s="1005"/>
    </row>
    <row r="162" spans="1:6" s="42" customFormat="1" outlineLevel="1">
      <c r="A162" s="262" t="s">
        <v>498</v>
      </c>
      <c r="B162" s="5" t="s">
        <v>286</v>
      </c>
      <c r="C162" s="263" t="s">
        <v>489</v>
      </c>
      <c r="D162" s="264">
        <v>2900</v>
      </c>
      <c r="E162" s="974"/>
      <c r="F162" s="264" t="str">
        <f>IF(N(E162),ROUND(E162*D162,2),"")</f>
        <v/>
      </c>
    </row>
    <row r="163" spans="1:6" s="42" customFormat="1" outlineLevel="1">
      <c r="A163" s="256"/>
      <c r="B163" s="6"/>
      <c r="C163" s="257"/>
      <c r="D163" s="258"/>
      <c r="E163" s="1005"/>
      <c r="F163" s="1005"/>
    </row>
    <row r="164" spans="1:6" s="42" customFormat="1" outlineLevel="1">
      <c r="A164" s="252" t="s">
        <v>901</v>
      </c>
      <c r="B164" s="253" t="s">
        <v>907</v>
      </c>
      <c r="C164" s="254" t="s">
        <v>489</v>
      </c>
      <c r="D164" s="255">
        <v>2900</v>
      </c>
      <c r="E164" s="973"/>
      <c r="F164" s="255" t="str">
        <f>IF(N(E164),ROUND(E164*D164,2),"")</f>
        <v/>
      </c>
    </row>
    <row r="165" spans="1:6" s="42" customFormat="1" outlineLevel="1">
      <c r="A165" s="256"/>
      <c r="B165" s="6" t="s">
        <v>908</v>
      </c>
      <c r="C165" s="257"/>
      <c r="D165" s="258"/>
      <c r="E165" s="1005"/>
      <c r="F165" s="1005"/>
    </row>
    <row r="166" spans="1:6" s="42" customFormat="1" ht="38.25" outlineLevel="1">
      <c r="A166" s="256"/>
      <c r="B166" s="6" t="s">
        <v>905</v>
      </c>
      <c r="C166" s="257"/>
      <c r="D166" s="258"/>
      <c r="E166" s="1005"/>
      <c r="F166" s="1005"/>
    </row>
    <row r="167" spans="1:6" s="42" customFormat="1" outlineLevel="1">
      <c r="A167" s="256"/>
      <c r="B167" s="6" t="s">
        <v>903</v>
      </c>
      <c r="C167" s="257"/>
      <c r="D167" s="258"/>
      <c r="E167" s="1005"/>
      <c r="F167" s="1005"/>
    </row>
    <row r="168" spans="1:6" s="42" customFormat="1" outlineLevel="1">
      <c r="A168" s="252"/>
      <c r="B168" s="253"/>
      <c r="C168" s="254"/>
      <c r="D168" s="305"/>
      <c r="E168" s="1004"/>
      <c r="F168" s="1004"/>
    </row>
    <row r="169" spans="1:6" s="42" customFormat="1" outlineLevel="1">
      <c r="A169" s="252" t="s">
        <v>588</v>
      </c>
      <c r="B169" s="253" t="s">
        <v>287</v>
      </c>
      <c r="C169" s="254"/>
      <c r="D169" s="255"/>
      <c r="E169" s="1004"/>
      <c r="F169" s="1004"/>
    </row>
    <row r="170" spans="1:6" s="42" customFormat="1" outlineLevel="1">
      <c r="A170" s="256"/>
      <c r="B170" s="6" t="s">
        <v>479</v>
      </c>
      <c r="C170" s="257"/>
      <c r="D170" s="258"/>
      <c r="E170" s="1005"/>
      <c r="F170" s="1005"/>
    </row>
    <row r="171" spans="1:6" s="42" customFormat="1" ht="25.5" outlineLevel="1">
      <c r="A171" s="256"/>
      <c r="B171" s="6" t="s">
        <v>906</v>
      </c>
      <c r="C171" s="257"/>
      <c r="D171" s="258"/>
      <c r="E171" s="1005"/>
      <c r="F171" s="1005"/>
    </row>
    <row r="172" spans="1:6" s="42" customFormat="1" outlineLevel="1">
      <c r="A172" s="259"/>
      <c r="B172" s="26" t="s">
        <v>552</v>
      </c>
      <c r="C172" s="260"/>
      <c r="D172" s="261"/>
      <c r="E172" s="1006"/>
      <c r="F172" s="1006"/>
    </row>
    <row r="173" spans="1:6" s="42" customFormat="1" outlineLevel="1">
      <c r="A173" s="262" t="s">
        <v>501</v>
      </c>
      <c r="B173" s="5" t="s">
        <v>2400</v>
      </c>
      <c r="C173" s="263" t="s">
        <v>489</v>
      </c>
      <c r="D173" s="264">
        <v>2900</v>
      </c>
      <c r="E173" s="975"/>
      <c r="F173" s="264" t="str">
        <f>IF(N(E173),ROUND(E173*D173,2),"")</f>
        <v/>
      </c>
    </row>
    <row r="174" spans="1:6" s="42" customFormat="1" outlineLevel="1">
      <c r="A174" s="256"/>
      <c r="B174" s="6"/>
      <c r="C174" s="257"/>
      <c r="D174" s="258"/>
      <c r="E174" s="1005"/>
      <c r="F174" s="1005"/>
    </row>
    <row r="175" spans="1:6" s="42" customFormat="1" outlineLevel="1">
      <c r="A175" s="252" t="s">
        <v>494</v>
      </c>
      <c r="B175" s="253" t="s">
        <v>288</v>
      </c>
      <c r="C175" s="254"/>
      <c r="D175" s="255"/>
      <c r="E175" s="1004"/>
      <c r="F175" s="1004"/>
    </row>
    <row r="176" spans="1:6" s="42" customFormat="1" ht="38.25" outlineLevel="1">
      <c r="A176" s="256"/>
      <c r="B176" s="6" t="s">
        <v>289</v>
      </c>
      <c r="C176" s="257"/>
      <c r="D176" s="258"/>
      <c r="E176" s="1005"/>
      <c r="F176" s="1005"/>
    </row>
    <row r="177" spans="1:6" s="42" customFormat="1" ht="38.25" outlineLevel="1">
      <c r="A177" s="256"/>
      <c r="B177" s="6" t="s">
        <v>290</v>
      </c>
      <c r="C177" s="257"/>
      <c r="D177" s="258"/>
      <c r="E177" s="1005"/>
      <c r="F177" s="1005"/>
    </row>
    <row r="178" spans="1:6" s="42" customFormat="1" outlineLevel="1">
      <c r="A178" s="259"/>
      <c r="B178" s="26" t="s">
        <v>552</v>
      </c>
      <c r="C178" s="260"/>
      <c r="D178" s="261"/>
      <c r="E178" s="1006"/>
      <c r="F178" s="1006"/>
    </row>
    <row r="179" spans="1:6" s="42" customFormat="1" outlineLevel="1">
      <c r="A179" s="262" t="s">
        <v>519</v>
      </c>
      <c r="B179" s="5" t="s">
        <v>300</v>
      </c>
      <c r="C179" s="263" t="s">
        <v>489</v>
      </c>
      <c r="D179" s="264">
        <v>340</v>
      </c>
      <c r="E179" s="974"/>
      <c r="F179" s="264" t="str">
        <f>IF(N(E179),ROUND(E179*D179,2),"")</f>
        <v/>
      </c>
    </row>
    <row r="180" spans="1:6" s="42" customFormat="1" outlineLevel="1">
      <c r="A180" s="262"/>
      <c r="B180" s="5"/>
      <c r="C180" s="263"/>
      <c r="D180" s="264"/>
      <c r="E180" s="1184"/>
      <c r="F180" s="1184"/>
    </row>
    <row r="181" spans="1:6" s="42" customFormat="1" outlineLevel="1">
      <c r="A181" s="252" t="s">
        <v>897</v>
      </c>
      <c r="B181" s="253" t="s">
        <v>912</v>
      </c>
      <c r="C181" s="254"/>
      <c r="D181" s="255"/>
      <c r="E181" s="1004"/>
      <c r="F181" s="1004"/>
    </row>
    <row r="182" spans="1:6" s="42" customFormat="1" outlineLevel="1">
      <c r="A182" s="256"/>
      <c r="B182" s="6" t="s">
        <v>913</v>
      </c>
      <c r="C182" s="257"/>
      <c r="D182" s="258"/>
      <c r="E182" s="1005"/>
      <c r="F182" s="1005"/>
    </row>
    <row r="183" spans="1:6" s="42" customFormat="1" ht="51" outlineLevel="1">
      <c r="A183" s="256"/>
      <c r="B183" s="6" t="s">
        <v>914</v>
      </c>
      <c r="C183" s="257"/>
      <c r="D183" s="258"/>
      <c r="E183" s="1005"/>
      <c r="F183" s="1005"/>
    </row>
    <row r="184" spans="1:6" s="42" customFormat="1" outlineLevel="1">
      <c r="A184" s="259"/>
      <c r="B184" s="26" t="s">
        <v>915</v>
      </c>
      <c r="C184" s="260"/>
      <c r="D184" s="261"/>
      <c r="E184" s="1006"/>
      <c r="F184" s="1006"/>
    </row>
    <row r="185" spans="1:6" s="42" customFormat="1" outlineLevel="1">
      <c r="A185" s="262" t="s">
        <v>520</v>
      </c>
      <c r="B185" s="5" t="s">
        <v>1201</v>
      </c>
      <c r="C185" s="263" t="s">
        <v>503</v>
      </c>
      <c r="D185" s="264">
        <v>562</v>
      </c>
      <c r="E185" s="974"/>
      <c r="F185" s="264" t="str">
        <f>IF(N(E185),ROUND(E185*D185,2),"")</f>
        <v/>
      </c>
    </row>
    <row r="186" spans="1:6" s="42" customFormat="1" outlineLevel="1">
      <c r="A186" s="256"/>
      <c r="B186" s="6"/>
      <c r="C186" s="257"/>
      <c r="D186" s="258"/>
      <c r="E186" s="1005"/>
      <c r="F186" s="1005"/>
    </row>
    <row r="187" spans="1:6" s="42" customFormat="1" outlineLevel="1">
      <c r="A187" s="252" t="s">
        <v>898</v>
      </c>
      <c r="B187" s="253" t="s">
        <v>912</v>
      </c>
      <c r="C187" s="254"/>
      <c r="D187" s="255"/>
      <c r="E187" s="1004"/>
      <c r="F187" s="1004"/>
    </row>
    <row r="188" spans="1:6" s="42" customFormat="1" outlineLevel="1">
      <c r="A188" s="256"/>
      <c r="B188" s="6" t="s">
        <v>913</v>
      </c>
      <c r="C188" s="257"/>
      <c r="D188" s="258"/>
      <c r="E188" s="1005"/>
      <c r="F188" s="1005"/>
    </row>
    <row r="189" spans="1:6" s="42" customFormat="1" ht="51" outlineLevel="1">
      <c r="A189" s="256"/>
      <c r="B189" s="6" t="s">
        <v>914</v>
      </c>
      <c r="C189" s="257"/>
      <c r="D189" s="258"/>
      <c r="E189" s="1005"/>
      <c r="F189" s="1005"/>
    </row>
    <row r="190" spans="1:6" s="42" customFormat="1" outlineLevel="1">
      <c r="A190" s="259"/>
      <c r="B190" s="26" t="s">
        <v>915</v>
      </c>
      <c r="C190" s="260"/>
      <c r="D190" s="261"/>
      <c r="E190" s="1006"/>
      <c r="F190" s="1006"/>
    </row>
    <row r="191" spans="1:6" s="42" customFormat="1" outlineLevel="1">
      <c r="A191" s="262" t="s">
        <v>966</v>
      </c>
      <c r="B191" s="5" t="s">
        <v>1200</v>
      </c>
      <c r="C191" s="263" t="s">
        <v>503</v>
      </c>
      <c r="D191" s="264">
        <v>217</v>
      </c>
      <c r="E191" s="974"/>
      <c r="F191" s="264" t="str">
        <f>IF(N(E191),ROUND(E191*D191,2),"")</f>
        <v/>
      </c>
    </row>
    <row r="192" spans="1:6" s="42" customFormat="1" outlineLevel="1">
      <c r="A192" s="256"/>
      <c r="B192" s="6"/>
      <c r="C192" s="257"/>
      <c r="D192" s="258"/>
      <c r="E192" s="1005"/>
      <c r="F192" s="1005"/>
    </row>
    <row r="193" spans="1:9" s="249" customFormat="1" outlineLevel="1">
      <c r="A193" s="273" t="s">
        <v>899</v>
      </c>
      <c r="B193" s="274" t="s">
        <v>1206</v>
      </c>
      <c r="C193" s="275"/>
      <c r="D193" s="255"/>
      <c r="E193" s="1004"/>
      <c r="F193" s="1185"/>
    </row>
    <row r="194" spans="1:9" s="249" customFormat="1" outlineLevel="1">
      <c r="A194" s="269"/>
      <c r="B194" s="270" t="s">
        <v>1207</v>
      </c>
      <c r="C194" s="271"/>
      <c r="D194" s="258"/>
      <c r="E194" s="1005"/>
      <c r="F194" s="1163"/>
    </row>
    <row r="195" spans="1:9" s="249" customFormat="1" ht="51" outlineLevel="1">
      <c r="A195" s="269"/>
      <c r="B195" s="270" t="s">
        <v>1208</v>
      </c>
      <c r="C195" s="271"/>
      <c r="D195" s="258"/>
      <c r="E195" s="1005"/>
      <c r="F195" s="1163"/>
    </row>
    <row r="196" spans="1:9" s="249" customFormat="1" outlineLevel="1">
      <c r="A196" s="277"/>
      <c r="B196" s="278" t="s">
        <v>1209</v>
      </c>
      <c r="C196" s="279"/>
      <c r="D196" s="261"/>
      <c r="E196" s="1006"/>
      <c r="F196" s="1165"/>
    </row>
    <row r="197" spans="1:9" s="249" customFormat="1" outlineLevel="1">
      <c r="A197" s="266" t="s">
        <v>910</v>
      </c>
      <c r="B197" s="267" t="s">
        <v>1210</v>
      </c>
      <c r="C197" s="268" t="s">
        <v>503</v>
      </c>
      <c r="D197" s="306">
        <v>126</v>
      </c>
      <c r="E197" s="974"/>
      <c r="F197" s="264" t="str">
        <f>IF(N(E197),ROUND(E197*D197,2),"")</f>
        <v/>
      </c>
    </row>
    <row r="198" spans="1:9" s="42" customFormat="1" outlineLevel="1">
      <c r="A198" s="256"/>
      <c r="B198" s="6"/>
      <c r="C198" s="257"/>
      <c r="D198" s="307"/>
      <c r="E198" s="1186"/>
      <c r="F198" s="1186"/>
    </row>
    <row r="199" spans="1:9" s="42" customFormat="1" outlineLevel="1">
      <c r="A199" s="252" t="s">
        <v>909</v>
      </c>
      <c r="B199" s="253" t="s">
        <v>1199</v>
      </c>
      <c r="C199" s="254" t="s">
        <v>489</v>
      </c>
      <c r="D199" s="255">
        <v>671</v>
      </c>
      <c r="E199" s="973"/>
      <c r="F199" s="255" t="str">
        <f>IF(N(E199),ROUND(E199*D199,2),"")</f>
        <v/>
      </c>
    </row>
    <row r="200" spans="1:9" s="42" customFormat="1" outlineLevel="1">
      <c r="A200" s="256"/>
      <c r="B200" s="6" t="s">
        <v>1451</v>
      </c>
      <c r="C200" s="257"/>
      <c r="D200" s="258"/>
      <c r="E200" s="1005"/>
      <c r="F200" s="1005"/>
    </row>
    <row r="201" spans="1:9" s="42" customFormat="1" ht="63.75" outlineLevel="1">
      <c r="A201" s="256"/>
      <c r="B201" s="6" t="s">
        <v>1453</v>
      </c>
      <c r="C201" s="257"/>
      <c r="D201" s="258"/>
      <c r="E201" s="1005"/>
      <c r="F201" s="1005"/>
    </row>
    <row r="202" spans="1:9" s="42" customFormat="1" outlineLevel="1">
      <c r="A202" s="259"/>
      <c r="B202" s="26" t="s">
        <v>1452</v>
      </c>
      <c r="C202" s="260"/>
      <c r="D202" s="261"/>
      <c r="E202" s="1006"/>
      <c r="F202" s="1006"/>
    </row>
    <row r="203" spans="1:9" s="42" customFormat="1" ht="13.5" outlineLevel="1" thickBot="1">
      <c r="A203" s="256"/>
      <c r="B203" s="6"/>
      <c r="C203" s="257"/>
      <c r="D203" s="307"/>
      <c r="E203" s="1186"/>
      <c r="F203" s="1186"/>
    </row>
    <row r="204" spans="1:9" s="46" customFormat="1" ht="20.100000000000001" customHeight="1" thickBot="1">
      <c r="A204" s="976"/>
      <c r="B204" s="977" t="s">
        <v>481</v>
      </c>
      <c r="C204" s="978"/>
      <c r="D204" s="979"/>
      <c r="E204" s="1183"/>
      <c r="F204" s="1179">
        <f>SUM(F140:F202)</f>
        <v>0</v>
      </c>
      <c r="G204" s="45"/>
      <c r="H204" s="45"/>
    </row>
    <row r="205" spans="1:9">
      <c r="A205" s="47"/>
      <c r="B205" s="48"/>
      <c r="C205" s="49"/>
      <c r="D205" s="49"/>
      <c r="E205" s="1156"/>
      <c r="F205" s="1157"/>
      <c r="G205" s="50"/>
      <c r="H205" s="50"/>
      <c r="I205" s="50"/>
    </row>
    <row r="206" spans="1:9" s="46" customFormat="1" ht="20.100000000000001" customHeight="1">
      <c r="A206" s="79" t="s">
        <v>969</v>
      </c>
      <c r="B206" s="80" t="s">
        <v>1457</v>
      </c>
      <c r="C206" s="81"/>
      <c r="D206" s="82"/>
      <c r="E206" s="1158"/>
      <c r="F206" s="1159"/>
      <c r="G206" s="45"/>
      <c r="H206" s="45"/>
    </row>
    <row r="207" spans="1:9" s="87" customFormat="1">
      <c r="A207" s="83"/>
      <c r="B207" s="84"/>
      <c r="C207" s="85"/>
      <c r="D207" s="86"/>
      <c r="E207" s="1160"/>
      <c r="F207" s="1161"/>
      <c r="G207" s="25"/>
      <c r="H207" s="25"/>
    </row>
    <row r="208" spans="1:9" s="249" customFormat="1" outlineLevel="1">
      <c r="A208" s="273" t="s">
        <v>490</v>
      </c>
      <c r="B208" s="274" t="s">
        <v>1330</v>
      </c>
      <c r="C208" s="275" t="s">
        <v>486</v>
      </c>
      <c r="D208" s="255">
        <v>16</v>
      </c>
      <c r="E208" s="973"/>
      <c r="F208" s="255" t="str">
        <f>IF(N(E208),ROUND(E208*D208,2),"")</f>
        <v/>
      </c>
    </row>
    <row r="209" spans="1:6" s="249" customFormat="1" outlineLevel="1">
      <c r="A209" s="269"/>
      <c r="B209" s="270" t="s">
        <v>548</v>
      </c>
      <c r="C209" s="308"/>
      <c r="D209" s="258"/>
      <c r="E209" s="1005"/>
      <c r="F209" s="1005"/>
    </row>
    <row r="210" spans="1:6" s="249" customFormat="1" ht="63.75" outlineLevel="1">
      <c r="A210" s="269"/>
      <c r="B210" s="309" t="s">
        <v>1718</v>
      </c>
      <c r="C210" s="308"/>
      <c r="D210" s="258"/>
      <c r="E210" s="1005"/>
      <c r="F210" s="1005"/>
    </row>
    <row r="211" spans="1:6" s="249" customFormat="1" ht="25.5" outlineLevel="1">
      <c r="A211" s="277"/>
      <c r="B211" s="278" t="s">
        <v>965</v>
      </c>
      <c r="C211" s="310"/>
      <c r="D211" s="261"/>
      <c r="E211" s="1006"/>
      <c r="F211" s="1006"/>
    </row>
    <row r="212" spans="1:6" s="249" customFormat="1" outlineLevel="1">
      <c r="A212" s="311"/>
      <c r="B212" s="312"/>
      <c r="C212" s="308"/>
      <c r="D212" s="258"/>
      <c r="E212" s="1005"/>
      <c r="F212" s="1005"/>
    </row>
    <row r="213" spans="1:6" s="42" customFormat="1" outlineLevel="1">
      <c r="A213" s="313" t="s">
        <v>492</v>
      </c>
      <c r="B213" s="253" t="s">
        <v>291</v>
      </c>
      <c r="C213" s="254" t="s">
        <v>486</v>
      </c>
      <c r="D213" s="255">
        <v>1</v>
      </c>
      <c r="E213" s="932"/>
      <c r="F213" s="255" t="str">
        <f>IF(N(E213),ROUND(E213*D213,2),"")</f>
        <v/>
      </c>
    </row>
    <row r="214" spans="1:6" s="42" customFormat="1" ht="25.5" outlineLevel="1">
      <c r="A214" s="314"/>
      <c r="B214" s="6" t="s">
        <v>1014</v>
      </c>
      <c r="C214" s="315"/>
      <c r="D214" s="258"/>
      <c r="E214" s="1005"/>
      <c r="F214" s="1005"/>
    </row>
    <row r="215" spans="1:6" s="42" customFormat="1" outlineLevel="1">
      <c r="A215" s="316"/>
      <c r="B215" s="26" t="s">
        <v>168</v>
      </c>
      <c r="C215" s="260"/>
      <c r="D215" s="261"/>
      <c r="E215" s="1006"/>
      <c r="F215" s="1187"/>
    </row>
    <row r="216" spans="1:6" s="42" customFormat="1" outlineLevel="1">
      <c r="A216" s="317"/>
      <c r="B216" s="318"/>
      <c r="C216" s="319"/>
      <c r="D216" s="264"/>
      <c r="E216" s="1184"/>
      <c r="F216" s="1184"/>
    </row>
    <row r="217" spans="1:6" s="249" customFormat="1" outlineLevel="1">
      <c r="A217" s="273" t="s">
        <v>493</v>
      </c>
      <c r="B217" s="274" t="s">
        <v>292</v>
      </c>
      <c r="C217" s="275" t="s">
        <v>486</v>
      </c>
      <c r="D217" s="255">
        <v>0.5</v>
      </c>
      <c r="E217" s="932"/>
      <c r="F217" s="255" t="str">
        <f>IF(N(E217),ROUND(E217*D217,2),"")</f>
        <v/>
      </c>
    </row>
    <row r="218" spans="1:6" s="249" customFormat="1" outlineLevel="1">
      <c r="A218" s="269"/>
      <c r="B218" s="270" t="s">
        <v>549</v>
      </c>
      <c r="C218" s="308"/>
      <c r="D218" s="258"/>
      <c r="E218" s="1005"/>
      <c r="F218" s="1163"/>
    </row>
    <row r="219" spans="1:6" s="249" customFormat="1" ht="38.25" outlineLevel="1">
      <c r="A219" s="269"/>
      <c r="B219" s="270" t="s">
        <v>551</v>
      </c>
      <c r="C219" s="308"/>
      <c r="D219" s="258"/>
      <c r="E219" s="1005"/>
      <c r="F219" s="1163"/>
    </row>
    <row r="220" spans="1:6" s="249" customFormat="1" outlineLevel="1">
      <c r="A220" s="277"/>
      <c r="B220" s="278" t="s">
        <v>550</v>
      </c>
      <c r="C220" s="279"/>
      <c r="D220" s="261"/>
      <c r="E220" s="1006"/>
      <c r="F220" s="1165"/>
    </row>
    <row r="221" spans="1:6" s="249" customFormat="1" outlineLevel="1">
      <c r="A221" s="269"/>
      <c r="B221" s="270"/>
      <c r="C221" s="271"/>
      <c r="D221" s="258"/>
      <c r="E221" s="1005"/>
      <c r="F221" s="1163"/>
    </row>
    <row r="222" spans="1:6" s="251" customFormat="1" outlineLevel="1">
      <c r="A222" s="273" t="s">
        <v>901</v>
      </c>
      <c r="B222" s="274" t="s">
        <v>1447</v>
      </c>
      <c r="C222" s="320" t="s">
        <v>486</v>
      </c>
      <c r="D222" s="31">
        <v>12</v>
      </c>
      <c r="E222" s="932"/>
      <c r="F222" s="255" t="str">
        <f>IF(N(E222),ROUND(E222*D222,2),"")</f>
        <v/>
      </c>
    </row>
    <row r="223" spans="1:6" s="251" customFormat="1" outlineLevel="1">
      <c r="A223" s="269"/>
      <c r="B223" s="270" t="s">
        <v>988</v>
      </c>
      <c r="C223" s="321"/>
      <c r="D223" s="36"/>
      <c r="E223" s="1188"/>
      <c r="F223" s="1188"/>
    </row>
    <row r="224" spans="1:6" s="251" customFormat="1" ht="63.75" outlineLevel="1">
      <c r="A224" s="269"/>
      <c r="B224" s="270" t="s">
        <v>998</v>
      </c>
      <c r="C224" s="321"/>
      <c r="D224" s="32"/>
      <c r="E224" s="1188"/>
      <c r="F224" s="1189"/>
    </row>
    <row r="225" spans="1:6" s="251" customFormat="1" outlineLevel="1">
      <c r="A225" s="277"/>
      <c r="B225" s="278" t="s">
        <v>989</v>
      </c>
      <c r="C225" s="322"/>
      <c r="D225" s="323"/>
      <c r="E225" s="1190"/>
      <c r="F225" s="1190"/>
    </row>
    <row r="226" spans="1:6" s="251" customFormat="1" outlineLevel="1">
      <c r="A226" s="269"/>
      <c r="B226" s="270"/>
      <c r="C226" s="36"/>
      <c r="D226" s="32"/>
      <c r="E226" s="1188"/>
      <c r="F226" s="1189"/>
    </row>
    <row r="227" spans="1:6" s="251" customFormat="1" outlineLevel="1">
      <c r="A227" s="273" t="s">
        <v>588</v>
      </c>
      <c r="B227" s="274" t="s">
        <v>293</v>
      </c>
      <c r="C227" s="320" t="s">
        <v>486</v>
      </c>
      <c r="D227" s="31">
        <v>0.55000000000000004</v>
      </c>
      <c r="E227" s="932"/>
      <c r="F227" s="255" t="str">
        <f>IF(N(E227),ROUND(E227*D227,2),"")</f>
        <v/>
      </c>
    </row>
    <row r="228" spans="1:6" s="251" customFormat="1" outlineLevel="1">
      <c r="A228" s="269"/>
      <c r="B228" s="270" t="s">
        <v>988</v>
      </c>
      <c r="C228" s="321"/>
      <c r="D228" s="36"/>
      <c r="E228" s="1188"/>
      <c r="F228" s="1188"/>
    </row>
    <row r="229" spans="1:6" s="251" customFormat="1" ht="63.75" outlineLevel="1">
      <c r="A229" s="269"/>
      <c r="B229" s="270" t="s">
        <v>998</v>
      </c>
      <c r="C229" s="321"/>
      <c r="D229" s="32"/>
      <c r="E229" s="1188"/>
      <c r="F229" s="1189"/>
    </row>
    <row r="230" spans="1:6" s="251" customFormat="1" outlineLevel="1">
      <c r="A230" s="277"/>
      <c r="B230" s="278" t="s">
        <v>989</v>
      </c>
      <c r="C230" s="322"/>
      <c r="D230" s="323"/>
      <c r="E230" s="1190"/>
      <c r="F230" s="1190"/>
    </row>
    <row r="231" spans="1:6" s="251" customFormat="1" outlineLevel="1">
      <c r="A231" s="269"/>
      <c r="B231" s="270"/>
      <c r="C231" s="36"/>
      <c r="D231" s="32"/>
      <c r="E231" s="1188"/>
      <c r="F231" s="1189"/>
    </row>
    <row r="232" spans="1:6" s="251" customFormat="1" outlineLevel="1">
      <c r="A232" s="273" t="s">
        <v>494</v>
      </c>
      <c r="B232" s="274" t="s">
        <v>1448</v>
      </c>
      <c r="C232" s="320" t="s">
        <v>159</v>
      </c>
      <c r="D232" s="31">
        <v>7</v>
      </c>
      <c r="E232" s="932"/>
      <c r="F232" s="255" t="str">
        <f>IF(N(E232),ROUND(E232*D232,2),"")</f>
        <v/>
      </c>
    </row>
    <row r="233" spans="1:6" s="251" customFormat="1" ht="51" outlineLevel="1">
      <c r="A233" s="269"/>
      <c r="B233" s="270" t="s">
        <v>1449</v>
      </c>
      <c r="C233" s="321"/>
      <c r="D233" s="32"/>
      <c r="E233" s="1188"/>
      <c r="F233" s="1189"/>
    </row>
    <row r="234" spans="1:6" s="251" customFormat="1" outlineLevel="1">
      <c r="A234" s="277"/>
      <c r="B234" s="278" t="s">
        <v>386</v>
      </c>
      <c r="C234" s="322"/>
      <c r="D234" s="323"/>
      <c r="E234" s="1190"/>
      <c r="F234" s="1190"/>
    </row>
    <row r="235" spans="1:6" s="251" customFormat="1" outlineLevel="1">
      <c r="A235" s="269"/>
      <c r="B235" s="270"/>
      <c r="C235" s="36"/>
      <c r="D235" s="32"/>
      <c r="E235" s="1188"/>
      <c r="F235" s="1189"/>
    </row>
    <row r="236" spans="1:6" s="249" customFormat="1" outlineLevel="1">
      <c r="A236" s="273" t="s">
        <v>897</v>
      </c>
      <c r="B236" s="274" t="s">
        <v>1458</v>
      </c>
      <c r="C236" s="275"/>
      <c r="D236" s="255"/>
      <c r="E236" s="1004"/>
      <c r="F236" s="1004"/>
    </row>
    <row r="237" spans="1:6" s="249" customFormat="1" ht="108" customHeight="1" outlineLevel="1">
      <c r="A237" s="311"/>
      <c r="B237" s="270" t="s">
        <v>294</v>
      </c>
      <c r="C237" s="308"/>
      <c r="D237" s="258"/>
      <c r="E237" s="1005"/>
      <c r="F237" s="1005"/>
    </row>
    <row r="238" spans="1:6" s="249" customFormat="1" outlineLevel="1">
      <c r="A238" s="277"/>
      <c r="B238" s="278" t="s">
        <v>1020</v>
      </c>
      <c r="C238" s="279"/>
      <c r="D238" s="261"/>
      <c r="E238" s="1006"/>
      <c r="F238" s="1165"/>
    </row>
    <row r="239" spans="1:6" s="42" customFormat="1" outlineLevel="1">
      <c r="A239" s="262" t="s">
        <v>520</v>
      </c>
      <c r="B239" s="5" t="s">
        <v>295</v>
      </c>
      <c r="C239" s="263" t="s">
        <v>491</v>
      </c>
      <c r="D239" s="264">
        <v>1</v>
      </c>
      <c r="E239" s="930"/>
      <c r="F239" s="264" t="str">
        <f>IF(N(E239),ROUND(E239*D239,2),"")</f>
        <v/>
      </c>
    </row>
    <row r="240" spans="1:6" s="42" customFormat="1" outlineLevel="1">
      <c r="A240" s="314"/>
      <c r="B240" s="6"/>
      <c r="C240" s="257"/>
      <c r="D240" s="258"/>
      <c r="E240" s="1005"/>
      <c r="F240" s="1186"/>
    </row>
    <row r="241" spans="1:6" s="249" customFormat="1" outlineLevel="1">
      <c r="A241" s="273" t="s">
        <v>898</v>
      </c>
      <c r="B241" s="274" t="s">
        <v>993</v>
      </c>
      <c r="C241" s="275" t="s">
        <v>994</v>
      </c>
      <c r="D241" s="255">
        <v>1000</v>
      </c>
      <c r="E241" s="932"/>
      <c r="F241" s="255" t="str">
        <f>IF(N(E241),ROUND(E241*D241,2),"")</f>
        <v/>
      </c>
    </row>
    <row r="242" spans="1:6" s="249" customFormat="1" outlineLevel="1">
      <c r="A242" s="269"/>
      <c r="B242" s="270" t="s">
        <v>995</v>
      </c>
      <c r="C242" s="271"/>
      <c r="D242" s="258"/>
      <c r="E242" s="1005"/>
      <c r="F242" s="1005"/>
    </row>
    <row r="243" spans="1:6" s="249" customFormat="1" ht="38.25" outlineLevel="1">
      <c r="A243" s="269"/>
      <c r="B243" s="270" t="s">
        <v>996</v>
      </c>
      <c r="C243" s="271"/>
      <c r="D243" s="258"/>
      <c r="E243" s="1005"/>
      <c r="F243" s="1163"/>
    </row>
    <row r="244" spans="1:6" s="249" customFormat="1" outlineLevel="1">
      <c r="A244" s="277"/>
      <c r="B244" s="278" t="s">
        <v>997</v>
      </c>
      <c r="C244" s="279"/>
      <c r="D244" s="261"/>
      <c r="E244" s="1006"/>
      <c r="F244" s="1165"/>
    </row>
    <row r="245" spans="1:6" s="249" customFormat="1" outlineLevel="1">
      <c r="A245" s="269"/>
      <c r="B245" s="270"/>
      <c r="C245" s="308"/>
      <c r="D245" s="258"/>
      <c r="E245" s="1005"/>
      <c r="F245" s="1163"/>
    </row>
    <row r="246" spans="1:6" s="251" customFormat="1" outlineLevel="1">
      <c r="A246" s="273" t="s">
        <v>899</v>
      </c>
      <c r="B246" s="274" t="s">
        <v>296</v>
      </c>
      <c r="C246" s="320" t="s">
        <v>491</v>
      </c>
      <c r="D246" s="31">
        <v>2</v>
      </c>
      <c r="E246" s="932"/>
      <c r="F246" s="255" t="str">
        <f>IF(N(E246),ROUND(E246*D246,2),"")</f>
        <v/>
      </c>
    </row>
    <row r="247" spans="1:6" s="251" customFormat="1" ht="267.75" outlineLevel="1">
      <c r="A247" s="269"/>
      <c r="B247" s="270" t="s">
        <v>2472</v>
      </c>
      <c r="C247" s="321"/>
      <c r="D247" s="32"/>
      <c r="E247" s="1188"/>
      <c r="F247" s="1189"/>
    </row>
    <row r="248" spans="1:6" s="251" customFormat="1" outlineLevel="1">
      <c r="A248" s="277"/>
      <c r="B248" s="278" t="s">
        <v>1450</v>
      </c>
      <c r="C248" s="322"/>
      <c r="D248" s="323"/>
      <c r="E248" s="1190"/>
      <c r="F248" s="1190"/>
    </row>
    <row r="249" spans="1:6" s="251" customFormat="1" outlineLevel="1">
      <c r="A249" s="266"/>
      <c r="B249" s="267"/>
      <c r="C249" s="324"/>
      <c r="D249" s="90"/>
      <c r="E249" s="1191"/>
      <c r="F249" s="1192"/>
    </row>
    <row r="250" spans="1:6" s="251" customFormat="1" ht="25.5" outlineLevel="1">
      <c r="A250" s="273" t="s">
        <v>909</v>
      </c>
      <c r="B250" s="274" t="s">
        <v>297</v>
      </c>
      <c r="C250" s="325" t="s">
        <v>491</v>
      </c>
      <c r="D250" s="28">
        <v>1</v>
      </c>
      <c r="E250" s="932"/>
      <c r="F250" s="255" t="str">
        <f>IF(N(E250),ROUND(E250*D250,2),"")</f>
        <v/>
      </c>
    </row>
    <row r="251" spans="1:6" s="251" customFormat="1" ht="102" outlineLevel="1">
      <c r="A251" s="269"/>
      <c r="B251" s="270" t="s">
        <v>1987</v>
      </c>
      <c r="C251" s="321"/>
      <c r="D251" s="32"/>
      <c r="E251" s="1188"/>
      <c r="F251" s="1189"/>
    </row>
    <row r="252" spans="1:6" s="251" customFormat="1" outlineLevel="1">
      <c r="A252" s="277"/>
      <c r="B252" s="278" t="s">
        <v>42</v>
      </c>
      <c r="C252" s="322"/>
      <c r="D252" s="323"/>
      <c r="E252" s="1190"/>
      <c r="F252" s="1190"/>
    </row>
    <row r="253" spans="1:6" s="251" customFormat="1" outlineLevel="1">
      <c r="A253" s="269"/>
      <c r="B253" s="270"/>
      <c r="C253" s="36"/>
      <c r="D253" s="32"/>
      <c r="E253" s="1188"/>
      <c r="F253" s="1189"/>
    </row>
    <row r="254" spans="1:6" s="251" customFormat="1" outlineLevel="1">
      <c r="A254" s="273" t="s">
        <v>916</v>
      </c>
      <c r="B254" s="274" t="s">
        <v>1202</v>
      </c>
      <c r="C254" s="320" t="s">
        <v>491</v>
      </c>
      <c r="D254" s="31">
        <v>1</v>
      </c>
      <c r="E254" s="932"/>
      <c r="F254" s="255" t="str">
        <f>IF(N(E254),ROUND(E254*D254,2),"")</f>
        <v/>
      </c>
    </row>
    <row r="255" spans="1:6" s="251" customFormat="1" ht="89.25" outlineLevel="1">
      <c r="A255" s="269"/>
      <c r="B255" s="270" t="s">
        <v>1203</v>
      </c>
      <c r="C255" s="321"/>
      <c r="D255" s="32"/>
      <c r="E255" s="1188"/>
      <c r="F255" s="1189"/>
    </row>
    <row r="256" spans="1:6" s="251" customFormat="1" outlineLevel="1">
      <c r="A256" s="277"/>
      <c r="B256" s="278" t="s">
        <v>42</v>
      </c>
      <c r="C256" s="322"/>
      <c r="D256" s="323"/>
      <c r="E256" s="1190"/>
      <c r="F256" s="1190"/>
    </row>
    <row r="257" spans="1:9" s="251" customFormat="1" outlineLevel="1">
      <c r="A257" s="269"/>
      <c r="B257" s="270"/>
      <c r="C257" s="36"/>
      <c r="D257" s="32"/>
      <c r="E257" s="1188"/>
      <c r="F257" s="1189"/>
    </row>
    <row r="258" spans="1:9" s="249" customFormat="1" outlineLevel="1">
      <c r="A258" s="273" t="s">
        <v>987</v>
      </c>
      <c r="B258" s="274" t="s">
        <v>1459</v>
      </c>
      <c r="C258" s="275"/>
      <c r="D258" s="255"/>
      <c r="E258" s="1004"/>
      <c r="F258" s="1004"/>
    </row>
    <row r="259" spans="1:9" s="249" customFormat="1" ht="63.75" outlineLevel="1">
      <c r="A259" s="311"/>
      <c r="B259" s="270" t="s">
        <v>1461</v>
      </c>
      <c r="C259" s="308"/>
      <c r="D259" s="258"/>
      <c r="E259" s="1005"/>
      <c r="F259" s="1005"/>
    </row>
    <row r="260" spans="1:9" s="249" customFormat="1" outlineLevel="1">
      <c r="A260" s="277"/>
      <c r="B260" s="278" t="s">
        <v>1460</v>
      </c>
      <c r="C260" s="279"/>
      <c r="D260" s="261"/>
      <c r="E260" s="1006"/>
      <c r="F260" s="1165"/>
    </row>
    <row r="261" spans="1:9" s="42" customFormat="1" outlineLevel="1">
      <c r="A261" s="262" t="s">
        <v>1001</v>
      </c>
      <c r="B261" s="5" t="s">
        <v>298</v>
      </c>
      <c r="C261" s="263" t="s">
        <v>159</v>
      </c>
      <c r="D261" s="264">
        <v>6</v>
      </c>
      <c r="E261" s="930"/>
      <c r="F261" s="264" t="str">
        <f>IF(N(E261),ROUND(E261*D261,2),"")</f>
        <v/>
      </c>
    </row>
    <row r="262" spans="1:9" s="42" customFormat="1" ht="13.5" thickBot="1">
      <c r="A262" s="37"/>
      <c r="B262" s="38"/>
      <c r="C262" s="39"/>
      <c r="D262" s="40"/>
      <c r="E262" s="1176"/>
      <c r="F262" s="1177"/>
      <c r="G262" s="13"/>
      <c r="H262" s="41"/>
      <c r="I262" s="41"/>
    </row>
    <row r="263" spans="1:9" s="46" customFormat="1" ht="27" customHeight="1" thickBot="1">
      <c r="A263" s="976" t="s">
        <v>969</v>
      </c>
      <c r="B263" s="977" t="s">
        <v>1462</v>
      </c>
      <c r="C263" s="978"/>
      <c r="D263" s="979"/>
      <c r="E263" s="1193"/>
      <c r="F263" s="1194">
        <f>SUM(F208:F261)</f>
        <v>0</v>
      </c>
      <c r="G263" s="45"/>
      <c r="H263" s="45"/>
    </row>
    <row r="264" spans="1:9">
      <c r="A264" s="47"/>
      <c r="B264" s="48"/>
      <c r="C264" s="49"/>
      <c r="D264" s="49"/>
      <c r="E264" s="1156"/>
      <c r="F264" s="1157"/>
      <c r="G264" s="50"/>
      <c r="H264" s="50"/>
      <c r="I264" s="50"/>
    </row>
    <row r="265" spans="1:9" s="56" customFormat="1" ht="23.25" customHeight="1">
      <c r="A265" s="52"/>
      <c r="B265" s="53" t="s">
        <v>570</v>
      </c>
      <c r="C265" s="54"/>
      <c r="D265" s="54"/>
      <c r="E265" s="1195"/>
      <c r="F265" s="1195"/>
      <c r="G265" s="55"/>
      <c r="H265" s="55"/>
      <c r="I265" s="55"/>
    </row>
    <row r="266" spans="1:9" s="61" customFormat="1" ht="17.100000000000001" customHeight="1">
      <c r="A266" s="57" t="str">
        <f>A5</f>
        <v>1.1.</v>
      </c>
      <c r="B266" s="58" t="str">
        <f>B5</f>
        <v>Pripremni radovi</v>
      </c>
      <c r="C266" s="59"/>
      <c r="D266" s="60"/>
      <c r="E266" s="1196"/>
      <c r="F266" s="1197">
        <f>F89</f>
        <v>0</v>
      </c>
    </row>
    <row r="267" spans="1:9" s="61" customFormat="1" ht="17.100000000000001" customHeight="1">
      <c r="A267" s="57" t="str">
        <f>A91</f>
        <v>1.2.</v>
      </c>
      <c r="B267" s="58" t="str">
        <f>B91</f>
        <v>Zemljani radovi</v>
      </c>
      <c r="C267" s="59"/>
      <c r="D267" s="60"/>
      <c r="E267" s="1196"/>
      <c r="F267" s="1197">
        <f>F136</f>
        <v>0</v>
      </c>
    </row>
    <row r="268" spans="1:9" s="61" customFormat="1" ht="17.100000000000001" customHeight="1">
      <c r="A268" s="57" t="str">
        <f>A138</f>
        <v>1.3.</v>
      </c>
      <c r="B268" s="58" t="str">
        <f>B138</f>
        <v>Kolnička konstrukcija</v>
      </c>
      <c r="C268" s="59"/>
      <c r="D268" s="60"/>
      <c r="E268" s="1196"/>
      <c r="F268" s="1197">
        <f>F204</f>
        <v>0</v>
      </c>
    </row>
    <row r="269" spans="1:9" s="61" customFormat="1" ht="17.100000000000001" customHeight="1">
      <c r="A269" s="57" t="str">
        <f>A206</f>
        <v>1.4.</v>
      </c>
      <c r="B269" s="58" t="str">
        <f>B206</f>
        <v>Jarboli, rampe, temelji kamera i ostalo</v>
      </c>
      <c r="C269" s="59"/>
      <c r="D269" s="60"/>
      <c r="E269" s="1196"/>
      <c r="F269" s="1197">
        <f>F263</f>
        <v>0</v>
      </c>
    </row>
    <row r="270" spans="1:9" s="66" customFormat="1" ht="17.100000000000001" customHeight="1" thickBot="1">
      <c r="A270" s="62"/>
      <c r="B270" s="63"/>
      <c r="C270" s="64"/>
      <c r="D270" s="65"/>
      <c r="E270" s="1198"/>
      <c r="F270" s="1199"/>
    </row>
    <row r="271" spans="1:9" s="71" customFormat="1" ht="17.100000000000001" customHeight="1" thickTop="1" thickBot="1">
      <c r="A271" s="67"/>
      <c r="B271" s="68" t="s">
        <v>918</v>
      </c>
      <c r="C271" s="69"/>
      <c r="D271" s="70"/>
      <c r="E271" s="1200"/>
      <c r="F271" s="1201">
        <f>SUM(F266:F269)</f>
        <v>0</v>
      </c>
    </row>
    <row r="272" spans="1:9" s="72" customFormat="1">
      <c r="A272" s="868"/>
      <c r="B272" s="869"/>
      <c r="C272" s="870"/>
      <c r="D272" s="871"/>
      <c r="E272" s="1202"/>
      <c r="F272" s="1202"/>
      <c r="G272" s="66"/>
      <c r="H272" s="66"/>
      <c r="I272" s="66"/>
    </row>
    <row r="273" spans="1:6" s="66" customFormat="1">
      <c r="A273" s="872"/>
      <c r="B273" s="873"/>
      <c r="C273" s="49"/>
      <c r="D273" s="73"/>
      <c r="E273" s="1203"/>
      <c r="F273" s="1203"/>
    </row>
    <row r="274" spans="1:6">
      <c r="B274" s="875"/>
    </row>
  </sheetData>
  <sheetProtection password="F86A" sheet="1" objects="1" scenarios="1"/>
  <conditionalFormatting sqref="G262 G135">
    <cfRule type="expression" dxfId="10" priority="4" stopIfTrue="1">
      <formula>AND(NOT(D135=""),F135="")</formula>
    </cfRule>
  </conditionalFormatting>
  <conditionalFormatting sqref="G262">
    <cfRule type="expression" dxfId="9" priority="3" stopIfTrue="1">
      <formula>AND(NOT(D262=""),F262="")</formula>
    </cfRule>
  </conditionalFormatting>
  <conditionalFormatting sqref="G88">
    <cfRule type="expression" dxfId="8" priority="1" stopIfTrue="1">
      <formula>AND(NOT(D88=""),F88="")</formula>
    </cfRule>
  </conditionalFormatting>
  <conditionalFormatting sqref="G88">
    <cfRule type="expression" dxfId="7" priority="2" stopIfTrue="1">
      <formula>AND(NOT(D88=""),F88="")</formula>
    </cfRule>
  </conditionalFormatting>
  <pageMargins left="0.70866141732283472" right="0.70866141732283472" top="0.74803149606299213" bottom="0.39370078740157483" header="0.31496062992125984" footer="0.31496062992125984"/>
  <pageSetup paperSize="9" scale="88" fitToHeight="0" orientation="portrait" r:id="rId1"/>
  <headerFooter>
    <oddHeader>&amp;CDokumentacija za nadmetanje&amp;RStalni granični prijelaz za 
međunarodni promet putnika VITALJINA
&amp;"Arial,Bold"1. PROMETNE POVRŠINE</oddHeader>
    <oddFooter>&amp;CList &amp;P od &amp;N</oddFooter>
  </headerFooter>
  <rowBreaks count="9" manualBreakCount="9">
    <brk id="36" max="5" man="1"/>
    <brk id="65" max="5" man="1"/>
    <brk id="89" max="5" man="1"/>
    <brk id="124" max="5" man="1"/>
    <brk id="136" max="5" man="1"/>
    <brk id="179" max="5" man="1"/>
    <brk id="204" max="5" man="1"/>
    <brk id="239" max="5" man="1"/>
    <brk id="263"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09"/>
  <sheetViews>
    <sheetView showZeros="0" view="pageBreakPreview" topLeftCell="A771" zoomScale="55" zoomScaleNormal="100" zoomScaleSheetLayoutView="55" workbookViewId="0">
      <selection activeCell="L808" sqref="L808"/>
    </sheetView>
  </sheetViews>
  <sheetFormatPr defaultRowHeight="12.75" outlineLevelRow="1"/>
  <cols>
    <col min="1" max="1" width="7" style="874" bestFit="1" customWidth="1"/>
    <col min="2" max="2" width="46.140625" style="867" customWidth="1"/>
    <col min="3" max="3" width="8.85546875" style="865" customWidth="1"/>
    <col min="4" max="4" width="10.5703125" style="866" customWidth="1"/>
    <col min="5" max="5" width="13.28515625" style="1003" customWidth="1"/>
    <col min="6" max="6" width="15.7109375" style="1003" customWidth="1"/>
    <col min="7" max="16384" width="9.140625" style="51"/>
  </cols>
  <sheetData>
    <row r="1" spans="1:9" s="75" customFormat="1" ht="26.25" thickBot="1">
      <c r="A1" s="91" t="s">
        <v>514</v>
      </c>
      <c r="B1" s="92" t="s">
        <v>515</v>
      </c>
      <c r="C1" s="93" t="s">
        <v>516</v>
      </c>
      <c r="D1" s="93" t="s">
        <v>517</v>
      </c>
      <c r="E1" s="93" t="s">
        <v>485</v>
      </c>
      <c r="F1" s="93" t="s">
        <v>553</v>
      </c>
      <c r="G1" s="74"/>
      <c r="H1" s="74"/>
      <c r="I1" s="74"/>
    </row>
    <row r="2" spans="1:9" ht="13.5" thickTop="1">
      <c r="A2" s="94"/>
      <c r="B2" s="95"/>
      <c r="C2" s="96"/>
      <c r="D2" s="96"/>
      <c r="E2" s="1204"/>
      <c r="F2" s="1204"/>
      <c r="G2" s="50"/>
      <c r="H2" s="50"/>
      <c r="I2" s="50"/>
    </row>
    <row r="3" spans="1:9" s="56" customFormat="1" ht="23.25" customHeight="1">
      <c r="A3" s="76" t="s">
        <v>492</v>
      </c>
      <c r="B3" s="77" t="s">
        <v>44</v>
      </c>
      <c r="C3" s="78"/>
      <c r="D3" s="78"/>
      <c r="E3" s="1154"/>
      <c r="F3" s="1155"/>
      <c r="G3" s="55"/>
      <c r="H3" s="55"/>
      <c r="I3" s="55"/>
    </row>
    <row r="4" spans="1:9">
      <c r="A4" s="47"/>
      <c r="B4" s="48"/>
      <c r="C4" s="97"/>
      <c r="D4" s="97"/>
      <c r="E4" s="1205"/>
      <c r="F4" s="1206"/>
      <c r="G4" s="50"/>
      <c r="H4" s="50"/>
      <c r="I4" s="50"/>
    </row>
    <row r="5" spans="1:9" s="46" customFormat="1" ht="20.100000000000001" customHeight="1">
      <c r="A5" s="79" t="s">
        <v>483</v>
      </c>
      <c r="B5" s="80" t="s">
        <v>1349</v>
      </c>
      <c r="C5" s="98"/>
      <c r="D5" s="99"/>
      <c r="E5" s="1207"/>
      <c r="F5" s="1208"/>
      <c r="G5" s="45"/>
      <c r="H5" s="45"/>
    </row>
    <row r="6" spans="1:9" s="87" customFormat="1">
      <c r="A6" s="100"/>
      <c r="B6" s="101"/>
      <c r="C6" s="102"/>
      <c r="D6" s="103"/>
      <c r="E6" s="1182"/>
      <c r="F6" s="1209"/>
      <c r="G6" s="25"/>
      <c r="H6" s="25"/>
    </row>
    <row r="7" spans="1:9" s="46" customFormat="1" ht="20.100000000000001" customHeight="1">
      <c r="A7" s="104" t="s">
        <v>1007</v>
      </c>
      <c r="B7" s="105" t="s">
        <v>557</v>
      </c>
      <c r="C7" s="106"/>
      <c r="D7" s="107"/>
      <c r="E7" s="1210"/>
      <c r="F7" s="1211"/>
      <c r="G7" s="45"/>
      <c r="H7" s="45"/>
    </row>
    <row r="8" spans="1:9" s="42" customFormat="1" collapsed="1">
      <c r="A8" s="108"/>
      <c r="B8" s="109"/>
      <c r="C8" s="110"/>
      <c r="D8" s="111"/>
      <c r="E8" s="1212"/>
      <c r="F8" s="1213"/>
      <c r="G8" s="13"/>
      <c r="H8" s="41"/>
      <c r="I8" s="41"/>
    </row>
    <row r="9" spans="1:9" s="326" customFormat="1" outlineLevel="1">
      <c r="A9" s="333" t="s">
        <v>490</v>
      </c>
      <c r="B9" s="334" t="s">
        <v>1565</v>
      </c>
      <c r="C9" s="254"/>
      <c r="D9" s="335"/>
      <c r="E9" s="1214"/>
      <c r="F9" s="1214"/>
    </row>
    <row r="10" spans="1:9" s="326" customFormat="1" outlineLevel="1">
      <c r="A10" s="336"/>
      <c r="B10" s="270" t="s">
        <v>2342</v>
      </c>
      <c r="C10" s="337"/>
      <c r="D10" s="338"/>
      <c r="E10" s="1215"/>
      <c r="F10" s="1215"/>
    </row>
    <row r="11" spans="1:9" s="326" customFormat="1" ht="63.75" outlineLevel="1">
      <c r="A11" s="336"/>
      <c r="B11" s="339" t="s">
        <v>1718</v>
      </c>
      <c r="C11" s="337"/>
      <c r="D11" s="338"/>
      <c r="E11" s="1215"/>
      <c r="F11" s="1215"/>
    </row>
    <row r="12" spans="1:9" s="326" customFormat="1" ht="27" outlineLevel="1">
      <c r="A12" s="340"/>
      <c r="B12" s="341" t="s">
        <v>2343</v>
      </c>
      <c r="C12" s="342"/>
      <c r="D12" s="343"/>
      <c r="E12" s="1216"/>
      <c r="F12" s="1216"/>
    </row>
    <row r="13" spans="1:9" s="42" customFormat="1" ht="25.5" outlineLevel="1">
      <c r="A13" s="262" t="s">
        <v>487</v>
      </c>
      <c r="B13" s="5" t="s">
        <v>1564</v>
      </c>
      <c r="C13" s="263" t="s">
        <v>486</v>
      </c>
      <c r="D13" s="264">
        <v>305</v>
      </c>
      <c r="E13" s="1092"/>
      <c r="F13" s="1217" t="str">
        <f>IF(N(E13),ROUND(E13*D13,2),"")</f>
        <v/>
      </c>
    </row>
    <row r="14" spans="1:9" s="42" customFormat="1" outlineLevel="1">
      <c r="A14" s="344"/>
      <c r="B14" s="6"/>
      <c r="C14" s="257"/>
      <c r="D14" s="258"/>
      <c r="E14" s="1005"/>
      <c r="F14" s="1005"/>
      <c r="G14" s="14"/>
    </row>
    <row r="15" spans="1:9" s="42" customFormat="1" outlineLevel="1">
      <c r="A15" s="313" t="s">
        <v>492</v>
      </c>
      <c r="B15" s="253" t="s">
        <v>2344</v>
      </c>
      <c r="C15" s="254" t="s">
        <v>486</v>
      </c>
      <c r="D15" s="255">
        <v>22</v>
      </c>
      <c r="E15" s="932"/>
      <c r="F15" s="1004" t="str">
        <f>IF(N(E15),ROUND(E15*D15,2),"")</f>
        <v/>
      </c>
      <c r="G15" s="14"/>
    </row>
    <row r="16" spans="1:9" s="42" customFormat="1" outlineLevel="1">
      <c r="A16" s="344"/>
      <c r="B16" s="6" t="s">
        <v>979</v>
      </c>
      <c r="C16" s="315"/>
      <c r="D16" s="258"/>
      <c r="E16" s="1005"/>
      <c r="F16" s="1005"/>
      <c r="G16" s="14"/>
    </row>
    <row r="17" spans="1:9" s="42" customFormat="1" ht="25.5" outlineLevel="1">
      <c r="A17" s="344"/>
      <c r="B17" s="6" t="s">
        <v>151</v>
      </c>
      <c r="C17" s="315"/>
      <c r="D17" s="258"/>
      <c r="E17" s="1005"/>
      <c r="F17" s="1005"/>
      <c r="G17" s="14"/>
    </row>
    <row r="18" spans="1:9" s="42" customFormat="1" outlineLevel="1">
      <c r="A18" s="345"/>
      <c r="B18" s="26" t="s">
        <v>518</v>
      </c>
      <c r="C18" s="260"/>
      <c r="D18" s="261"/>
      <c r="E18" s="1006"/>
      <c r="F18" s="1187"/>
      <c r="G18" s="14"/>
    </row>
    <row r="19" spans="1:9" s="42" customFormat="1" outlineLevel="1">
      <c r="A19" s="344"/>
      <c r="B19" s="6"/>
      <c r="C19" s="257"/>
      <c r="D19" s="258"/>
      <c r="E19" s="1005"/>
      <c r="F19" s="1186"/>
      <c r="G19" s="14"/>
    </row>
    <row r="20" spans="1:9" s="42" customFormat="1" outlineLevel="1">
      <c r="A20" s="313" t="s">
        <v>493</v>
      </c>
      <c r="B20" s="253" t="s">
        <v>2345</v>
      </c>
      <c r="C20" s="254" t="s">
        <v>486</v>
      </c>
      <c r="D20" s="255">
        <v>60</v>
      </c>
      <c r="E20" s="1085"/>
      <c r="F20" s="1218" t="str">
        <f>IF(N(E20),ROUND(E20*D20,2),"")</f>
        <v/>
      </c>
      <c r="G20" s="14"/>
    </row>
    <row r="21" spans="1:9" s="42" customFormat="1" outlineLevel="1">
      <c r="A21" s="344"/>
      <c r="B21" s="6" t="s">
        <v>1013</v>
      </c>
      <c r="C21" s="315"/>
      <c r="D21" s="258"/>
      <c r="E21" s="1005"/>
      <c r="F21" s="1005"/>
      <c r="G21" s="14"/>
    </row>
    <row r="22" spans="1:9" s="42" customFormat="1" ht="38.25" outlineLevel="1">
      <c r="A22" s="314"/>
      <c r="B22" s="6" t="s">
        <v>2346</v>
      </c>
      <c r="C22" s="315"/>
      <c r="D22" s="258"/>
      <c r="E22" s="1005"/>
      <c r="F22" s="1005"/>
      <c r="G22" s="14"/>
    </row>
    <row r="23" spans="1:9" s="42" customFormat="1" outlineLevel="1">
      <c r="A23" s="316"/>
      <c r="B23" s="26" t="s">
        <v>2347</v>
      </c>
      <c r="C23" s="260"/>
      <c r="D23" s="261"/>
      <c r="E23" s="1006"/>
      <c r="F23" s="1187"/>
      <c r="G23" s="14"/>
    </row>
    <row r="24" spans="1:9" s="42" customFormat="1" ht="13.5" thickBot="1">
      <c r="A24" s="37"/>
      <c r="B24" s="38"/>
      <c r="C24" s="39"/>
      <c r="D24" s="40"/>
      <c r="E24" s="1176"/>
      <c r="F24" s="1177"/>
      <c r="G24" s="13"/>
      <c r="H24" s="41"/>
      <c r="I24" s="41"/>
    </row>
    <row r="25" spans="1:9" s="46" customFormat="1" ht="20.100000000000001" customHeight="1" thickBot="1">
      <c r="A25" s="976"/>
      <c r="B25" s="977" t="s">
        <v>572</v>
      </c>
      <c r="C25" s="978"/>
      <c r="D25" s="979"/>
      <c r="E25" s="1183"/>
      <c r="F25" s="1108">
        <f>SUM(F9:F24)</f>
        <v>0</v>
      </c>
      <c r="G25" s="45"/>
      <c r="H25" s="45"/>
    </row>
    <row r="26" spans="1:9" s="87" customFormat="1">
      <c r="A26" s="100"/>
      <c r="B26" s="101"/>
      <c r="C26" s="102"/>
      <c r="D26" s="103"/>
      <c r="E26" s="1182"/>
      <c r="F26" s="1209"/>
      <c r="G26" s="25"/>
      <c r="H26" s="25"/>
    </row>
    <row r="27" spans="1:9" s="46" customFormat="1" ht="20.100000000000001" customHeight="1">
      <c r="A27" s="104" t="s">
        <v>1008</v>
      </c>
      <c r="B27" s="105" t="s">
        <v>145</v>
      </c>
      <c r="C27" s="106"/>
      <c r="D27" s="107"/>
      <c r="E27" s="1210"/>
      <c r="F27" s="1211"/>
      <c r="G27" s="45"/>
      <c r="H27" s="45"/>
    </row>
    <row r="28" spans="1:9" s="42" customFormat="1" collapsed="1">
      <c r="A28" s="108"/>
      <c r="B28" s="109"/>
      <c r="C28" s="110"/>
      <c r="D28" s="111"/>
      <c r="E28" s="1212"/>
      <c r="F28" s="1213"/>
      <c r="G28" s="13"/>
      <c r="H28" s="41"/>
      <c r="I28" s="41"/>
    </row>
    <row r="29" spans="1:9" s="42" customFormat="1" outlineLevel="1">
      <c r="A29" s="313" t="s">
        <v>490</v>
      </c>
      <c r="B29" s="253" t="s">
        <v>2348</v>
      </c>
      <c r="C29" s="325" t="s">
        <v>486</v>
      </c>
      <c r="D29" s="255">
        <v>8</v>
      </c>
      <c r="E29" s="1084"/>
      <c r="F29" s="1219" t="str">
        <f>IF(N(E29),ROUND(E29*D29,2),"")</f>
        <v/>
      </c>
      <c r="G29" s="14"/>
    </row>
    <row r="30" spans="1:9" s="42" customFormat="1" outlineLevel="1">
      <c r="A30" s="344"/>
      <c r="B30" s="6" t="s">
        <v>974</v>
      </c>
      <c r="C30" s="315"/>
      <c r="D30" s="258"/>
      <c r="E30" s="258"/>
      <c r="F30" s="1005"/>
      <c r="G30" s="14"/>
    </row>
    <row r="31" spans="1:9" s="42" customFormat="1" ht="25.5" outlineLevel="1">
      <c r="A31" s="314"/>
      <c r="B31" s="6" t="s">
        <v>2349</v>
      </c>
      <c r="C31" s="315"/>
      <c r="D31" s="258"/>
      <c r="E31" s="258"/>
      <c r="F31" s="1005"/>
      <c r="G31" s="14"/>
    </row>
    <row r="32" spans="1:9" s="42" customFormat="1" outlineLevel="1">
      <c r="A32" s="316"/>
      <c r="B32" s="26" t="s">
        <v>2350</v>
      </c>
      <c r="C32" s="260"/>
      <c r="D32" s="261"/>
      <c r="E32" s="261"/>
      <c r="F32" s="1187"/>
      <c r="G32" s="14"/>
    </row>
    <row r="33" spans="1:7" s="42" customFormat="1" outlineLevel="1">
      <c r="A33" s="314"/>
      <c r="B33" s="6"/>
      <c r="C33" s="257"/>
      <c r="D33" s="258"/>
      <c r="E33" s="258"/>
      <c r="F33" s="1186"/>
      <c r="G33" s="14"/>
    </row>
    <row r="34" spans="1:7" s="251" customFormat="1" outlineLevel="1">
      <c r="A34" s="273" t="s">
        <v>492</v>
      </c>
      <c r="B34" s="274" t="s">
        <v>2351</v>
      </c>
      <c r="C34" s="325" t="s">
        <v>486</v>
      </c>
      <c r="D34" s="28">
        <v>11</v>
      </c>
      <c r="E34" s="1084"/>
      <c r="F34" s="1219" t="str">
        <f>IF(N(E34),ROUND(E34*D34,2),"")</f>
        <v/>
      </c>
    </row>
    <row r="35" spans="1:7" s="251" customFormat="1" outlineLevel="1">
      <c r="A35" s="269"/>
      <c r="B35" s="270" t="s">
        <v>2352</v>
      </c>
      <c r="C35" s="321"/>
      <c r="D35" s="29"/>
      <c r="E35" s="29"/>
      <c r="F35" s="1163"/>
    </row>
    <row r="36" spans="1:7" s="251" customFormat="1" ht="63.75" outlineLevel="1">
      <c r="A36" s="269"/>
      <c r="B36" s="270" t="s">
        <v>998</v>
      </c>
      <c r="C36" s="321"/>
      <c r="D36" s="30"/>
      <c r="E36" s="29"/>
      <c r="F36" s="1220"/>
    </row>
    <row r="37" spans="1:7" s="251" customFormat="1" outlineLevel="1">
      <c r="A37" s="277"/>
      <c r="B37" s="278" t="s">
        <v>989</v>
      </c>
      <c r="C37" s="322"/>
      <c r="D37" s="346"/>
      <c r="E37" s="346"/>
      <c r="F37" s="1165"/>
    </row>
    <row r="38" spans="1:7" s="251" customFormat="1" outlineLevel="1">
      <c r="A38" s="269"/>
      <c r="B38" s="270"/>
      <c r="C38" s="36"/>
      <c r="D38" s="30"/>
      <c r="E38" s="29"/>
      <c r="F38" s="1220"/>
    </row>
    <row r="39" spans="1:7" s="251" customFormat="1" outlineLevel="1">
      <c r="A39" s="273" t="s">
        <v>493</v>
      </c>
      <c r="B39" s="274" t="s">
        <v>2353</v>
      </c>
      <c r="C39" s="325" t="s">
        <v>486</v>
      </c>
      <c r="D39" s="28">
        <v>69</v>
      </c>
      <c r="E39" s="1084"/>
      <c r="F39" s="1219" t="str">
        <f>IF(N(E39),ROUND(E39*D39,2),"")</f>
        <v/>
      </c>
    </row>
    <row r="40" spans="1:7" s="251" customFormat="1" outlineLevel="1">
      <c r="A40" s="269"/>
      <c r="B40" s="270" t="s">
        <v>2352</v>
      </c>
      <c r="C40" s="321"/>
      <c r="D40" s="29"/>
      <c r="E40" s="29"/>
      <c r="F40" s="1163"/>
    </row>
    <row r="41" spans="1:7" s="251" customFormat="1" ht="63.75" outlineLevel="1">
      <c r="A41" s="269"/>
      <c r="B41" s="347" t="s">
        <v>998</v>
      </c>
      <c r="C41" s="321"/>
      <c r="D41" s="30"/>
      <c r="E41" s="29"/>
      <c r="F41" s="1220"/>
    </row>
    <row r="42" spans="1:7" s="251" customFormat="1" outlineLevel="1">
      <c r="A42" s="277"/>
      <c r="B42" s="278" t="s">
        <v>989</v>
      </c>
      <c r="C42" s="322"/>
      <c r="D42" s="346"/>
      <c r="E42" s="346"/>
      <c r="F42" s="1165"/>
    </row>
    <row r="43" spans="1:7" s="251" customFormat="1" outlineLevel="1">
      <c r="A43" s="266"/>
      <c r="B43" s="267"/>
      <c r="C43" s="348"/>
      <c r="D43" s="306"/>
      <c r="E43" s="306"/>
      <c r="F43" s="1167"/>
    </row>
    <row r="44" spans="1:7" s="251" customFormat="1" outlineLevel="1">
      <c r="A44" s="273" t="s">
        <v>901</v>
      </c>
      <c r="B44" s="274" t="s">
        <v>2354</v>
      </c>
      <c r="C44" s="349" t="s">
        <v>486</v>
      </c>
      <c r="D44" s="325">
        <v>66</v>
      </c>
      <c r="E44" s="1084"/>
      <c r="F44" s="1219" t="str">
        <f>IF(N(E44),ROUND(E44*D44,2),"")</f>
        <v/>
      </c>
    </row>
    <row r="45" spans="1:7" s="251" customFormat="1" ht="63.75" outlineLevel="1">
      <c r="A45" s="269"/>
      <c r="B45" s="270" t="s">
        <v>2355</v>
      </c>
      <c r="C45" s="350"/>
      <c r="D45" s="30"/>
      <c r="E45" s="1221"/>
      <c r="F45" s="1220"/>
    </row>
    <row r="46" spans="1:7" s="251" customFormat="1" outlineLevel="1">
      <c r="A46" s="277"/>
      <c r="B46" s="278" t="s">
        <v>989</v>
      </c>
      <c r="C46" s="351"/>
      <c r="D46" s="346"/>
      <c r="E46" s="1222"/>
      <c r="F46" s="1165"/>
    </row>
    <row r="47" spans="1:7" s="251" customFormat="1" outlineLevel="1">
      <c r="A47" s="269"/>
      <c r="B47" s="270"/>
      <c r="C47" s="352"/>
      <c r="D47" s="29"/>
      <c r="E47" s="29"/>
      <c r="F47" s="1163"/>
    </row>
    <row r="48" spans="1:7" s="251" customFormat="1" outlineLevel="1">
      <c r="A48" s="273" t="s">
        <v>588</v>
      </c>
      <c r="B48" s="274" t="s">
        <v>2356</v>
      </c>
      <c r="C48" s="349" t="s">
        <v>486</v>
      </c>
      <c r="D48" s="325">
        <v>50</v>
      </c>
      <c r="E48" s="1084"/>
      <c r="F48" s="1219" t="str">
        <f>IF(N(E48),ROUND(E48*D48,2),"")</f>
        <v/>
      </c>
    </row>
    <row r="49" spans="1:9" s="251" customFormat="1" ht="63.75" outlineLevel="1">
      <c r="A49" s="269"/>
      <c r="B49" s="270" t="s">
        <v>998</v>
      </c>
      <c r="C49" s="350"/>
      <c r="D49" s="30"/>
      <c r="E49" s="1221"/>
      <c r="F49" s="1220"/>
    </row>
    <row r="50" spans="1:9" s="251" customFormat="1" outlineLevel="1">
      <c r="A50" s="277"/>
      <c r="B50" s="278" t="s">
        <v>989</v>
      </c>
      <c r="C50" s="351"/>
      <c r="D50" s="346"/>
      <c r="E50" s="1222"/>
      <c r="F50" s="1165"/>
    </row>
    <row r="51" spans="1:9" s="251" customFormat="1" outlineLevel="1">
      <c r="A51" s="269"/>
      <c r="B51" s="270"/>
      <c r="C51" s="353"/>
      <c r="D51" s="29"/>
      <c r="E51" s="1221"/>
      <c r="F51" s="1163"/>
    </row>
    <row r="52" spans="1:9" s="42" customFormat="1" outlineLevel="1">
      <c r="A52" s="252" t="s">
        <v>494</v>
      </c>
      <c r="B52" s="253" t="s">
        <v>288</v>
      </c>
      <c r="C52" s="254"/>
      <c r="D52" s="255"/>
      <c r="E52" s="255"/>
      <c r="F52" s="1004"/>
    </row>
    <row r="53" spans="1:9" s="42" customFormat="1" ht="38.25" outlineLevel="1">
      <c r="A53" s="256"/>
      <c r="B53" s="6" t="s">
        <v>2461</v>
      </c>
      <c r="C53" s="257"/>
      <c r="D53" s="258"/>
      <c r="E53" s="258"/>
      <c r="F53" s="1005"/>
    </row>
    <row r="54" spans="1:9" s="42" customFormat="1" ht="38.25" outlineLevel="1">
      <c r="A54" s="256"/>
      <c r="B54" s="6" t="s">
        <v>290</v>
      </c>
      <c r="C54" s="257"/>
      <c r="D54" s="258"/>
      <c r="E54" s="258"/>
      <c r="F54" s="1005"/>
    </row>
    <row r="55" spans="1:9" s="42" customFormat="1" outlineLevel="1">
      <c r="A55" s="259"/>
      <c r="B55" s="26" t="s">
        <v>552</v>
      </c>
      <c r="C55" s="260"/>
      <c r="D55" s="261"/>
      <c r="E55" s="261"/>
      <c r="F55" s="1006"/>
    </row>
    <row r="56" spans="1:9" s="42" customFormat="1" outlineLevel="1">
      <c r="A56" s="262" t="s">
        <v>519</v>
      </c>
      <c r="B56" s="5" t="s">
        <v>300</v>
      </c>
      <c r="C56" s="354" t="s">
        <v>489</v>
      </c>
      <c r="D56" s="346">
        <v>35</v>
      </c>
      <c r="E56" s="1084"/>
      <c r="F56" s="1219" t="str">
        <f>IF(N(E56),ROUND(E56*D56,2),"")</f>
        <v/>
      </c>
    </row>
    <row r="57" spans="1:9" s="42" customFormat="1" ht="13.5" thickBot="1">
      <c r="A57" s="37"/>
      <c r="B57" s="38"/>
      <c r="C57" s="39"/>
      <c r="D57" s="40"/>
      <c r="E57" s="1176"/>
      <c r="F57" s="1177"/>
      <c r="G57" s="13"/>
      <c r="H57" s="41"/>
      <c r="I57" s="41"/>
    </row>
    <row r="58" spans="1:9" s="46" customFormat="1" ht="20.100000000000001" customHeight="1" thickBot="1">
      <c r="A58" s="976"/>
      <c r="B58" s="977" t="s">
        <v>146</v>
      </c>
      <c r="C58" s="978"/>
      <c r="D58" s="979"/>
      <c r="E58" s="1183"/>
      <c r="F58" s="1108">
        <f>SUM(F29:F57)</f>
        <v>0</v>
      </c>
      <c r="G58" s="45"/>
      <c r="H58" s="45"/>
    </row>
    <row r="59" spans="1:9" s="87" customFormat="1">
      <c r="A59" s="100"/>
      <c r="B59" s="101"/>
      <c r="C59" s="102"/>
      <c r="D59" s="103"/>
      <c r="E59" s="1182"/>
      <c r="F59" s="1209"/>
      <c r="G59" s="25"/>
      <c r="H59" s="25"/>
    </row>
    <row r="60" spans="1:9" s="46" customFormat="1" ht="20.100000000000001" customHeight="1">
      <c r="A60" s="104" t="s">
        <v>1350</v>
      </c>
      <c r="B60" s="105" t="s">
        <v>1331</v>
      </c>
      <c r="C60" s="106"/>
      <c r="D60" s="107"/>
      <c r="E60" s="1210"/>
      <c r="F60" s="1211"/>
      <c r="G60" s="45"/>
      <c r="H60" s="45"/>
    </row>
    <row r="61" spans="1:9" s="42" customFormat="1" collapsed="1">
      <c r="A61" s="108"/>
      <c r="B61" s="109"/>
      <c r="C61" s="110"/>
      <c r="D61" s="111"/>
      <c r="E61" s="1212"/>
      <c r="F61" s="1213"/>
      <c r="G61" s="13"/>
      <c r="H61" s="41"/>
      <c r="I61" s="41"/>
    </row>
    <row r="62" spans="1:9" s="42" customFormat="1" outlineLevel="1">
      <c r="A62" s="313" t="s">
        <v>490</v>
      </c>
      <c r="B62" s="355" t="s">
        <v>2357</v>
      </c>
      <c r="C62" s="254" t="s">
        <v>994</v>
      </c>
      <c r="D62" s="255">
        <v>9800</v>
      </c>
      <c r="E62" s="1085"/>
      <c r="F62" s="1218" t="str">
        <f>IF(N(E62),ROUND(E62*D62,2),"")</f>
        <v/>
      </c>
      <c r="G62" s="14"/>
    </row>
    <row r="63" spans="1:9" s="42" customFormat="1" outlineLevel="1">
      <c r="A63" s="344"/>
      <c r="B63" s="356" t="s">
        <v>2358</v>
      </c>
      <c r="C63" s="257"/>
      <c r="D63" s="258"/>
      <c r="E63" s="1005"/>
      <c r="F63" s="1005"/>
      <c r="G63" s="14"/>
    </row>
    <row r="64" spans="1:9" s="42" customFormat="1" ht="38.25" outlineLevel="1">
      <c r="A64" s="344"/>
      <c r="B64" s="356" t="s">
        <v>2359</v>
      </c>
      <c r="C64" s="315"/>
      <c r="D64" s="258"/>
      <c r="E64" s="1005"/>
      <c r="F64" s="1005"/>
      <c r="G64" s="14"/>
    </row>
    <row r="65" spans="1:9" s="42" customFormat="1" outlineLevel="1">
      <c r="A65" s="345"/>
      <c r="B65" s="357" t="s">
        <v>997</v>
      </c>
      <c r="C65" s="260"/>
      <c r="D65" s="261"/>
      <c r="E65" s="1006"/>
      <c r="F65" s="1187"/>
      <c r="G65" s="14"/>
    </row>
    <row r="66" spans="1:9" s="42" customFormat="1" ht="13.5" thickBot="1">
      <c r="A66" s="37"/>
      <c r="B66" s="38"/>
      <c r="C66" s="39"/>
      <c r="D66" s="40"/>
      <c r="E66" s="1176"/>
      <c r="F66" s="1177"/>
      <c r="G66" s="13"/>
      <c r="H66" s="41"/>
      <c r="I66" s="41"/>
    </row>
    <row r="67" spans="1:9" s="46" customFormat="1" ht="20.100000000000001" customHeight="1" thickBot="1">
      <c r="A67" s="976"/>
      <c r="B67" s="977" t="s">
        <v>1332</v>
      </c>
      <c r="C67" s="978"/>
      <c r="D67" s="979"/>
      <c r="E67" s="1183"/>
      <c r="F67" s="1108">
        <f>SUM(F62:F66)</f>
        <v>0</v>
      </c>
      <c r="G67" s="45"/>
      <c r="H67" s="45"/>
    </row>
    <row r="68" spans="1:9" s="87" customFormat="1">
      <c r="A68" s="100"/>
      <c r="B68" s="101"/>
      <c r="C68" s="102"/>
      <c r="D68" s="103"/>
      <c r="E68" s="1182"/>
      <c r="F68" s="1209"/>
      <c r="G68" s="25"/>
      <c r="H68" s="25"/>
    </row>
    <row r="69" spans="1:9" s="46" customFormat="1" ht="20.100000000000001" customHeight="1">
      <c r="A69" s="104" t="s">
        <v>1351</v>
      </c>
      <c r="B69" s="105" t="s">
        <v>147</v>
      </c>
      <c r="C69" s="106"/>
      <c r="D69" s="107"/>
      <c r="E69" s="1210"/>
      <c r="F69" s="1211"/>
      <c r="G69" s="45"/>
      <c r="H69" s="45"/>
    </row>
    <row r="70" spans="1:9" s="42" customFormat="1" collapsed="1">
      <c r="A70" s="108"/>
      <c r="B70" s="109"/>
      <c r="C70" s="110"/>
      <c r="D70" s="111"/>
      <c r="E70" s="1212"/>
      <c r="F70" s="1213"/>
      <c r="G70" s="13"/>
      <c r="H70" s="41"/>
      <c r="I70" s="41"/>
    </row>
    <row r="71" spans="1:9" s="42" customFormat="1" outlineLevel="1">
      <c r="A71" s="252" t="s">
        <v>490</v>
      </c>
      <c r="B71" s="253" t="s">
        <v>147</v>
      </c>
      <c r="C71" s="254"/>
      <c r="D71" s="255"/>
      <c r="E71" s="255"/>
      <c r="F71" s="1004"/>
    </row>
    <row r="72" spans="1:9" s="42" customFormat="1" ht="369.75" outlineLevel="1">
      <c r="A72" s="256"/>
      <c r="B72" s="356" t="s">
        <v>2462</v>
      </c>
      <c r="C72" s="257"/>
      <c r="D72" s="258"/>
      <c r="E72" s="258"/>
      <c r="F72" s="1005"/>
    </row>
    <row r="73" spans="1:9" s="42" customFormat="1" ht="63.75" outlineLevel="1">
      <c r="A73" s="256"/>
      <c r="B73" s="356" t="s">
        <v>2463</v>
      </c>
      <c r="C73" s="257"/>
      <c r="D73" s="258"/>
      <c r="E73" s="258"/>
      <c r="F73" s="1005"/>
    </row>
    <row r="74" spans="1:9" s="42" customFormat="1" outlineLevel="1">
      <c r="A74" s="259"/>
      <c r="B74" s="26" t="s">
        <v>148</v>
      </c>
      <c r="C74" s="260"/>
      <c r="D74" s="261"/>
      <c r="E74" s="261"/>
      <c r="F74" s="1006"/>
    </row>
    <row r="75" spans="1:9" s="42" customFormat="1" outlineLevel="1">
      <c r="A75" s="262" t="s">
        <v>487</v>
      </c>
      <c r="B75" s="5" t="s">
        <v>1216</v>
      </c>
      <c r="C75" s="263" t="s">
        <v>994</v>
      </c>
      <c r="D75" s="264">
        <v>22540</v>
      </c>
      <c r="E75" s="1097"/>
      <c r="F75" s="1223" t="str">
        <f t="shared" ref="F75:F76" si="0">IF(N(E75),ROUND(E75*D75,2),"")</f>
        <v/>
      </c>
    </row>
    <row r="76" spans="1:9" s="42" customFormat="1" outlineLevel="1">
      <c r="A76" s="262" t="s">
        <v>488</v>
      </c>
      <c r="B76" s="5" t="s">
        <v>1217</v>
      </c>
      <c r="C76" s="263" t="s">
        <v>994</v>
      </c>
      <c r="D76" s="264">
        <v>11200</v>
      </c>
      <c r="E76" s="1097"/>
      <c r="F76" s="1223" t="str">
        <f t="shared" si="0"/>
        <v/>
      </c>
    </row>
    <row r="77" spans="1:9" s="42" customFormat="1" ht="13.5" thickBot="1">
      <c r="A77" s="108"/>
      <c r="B77" s="109"/>
      <c r="C77" s="110"/>
      <c r="D77" s="111"/>
      <c r="E77" s="1212"/>
      <c r="F77" s="1213"/>
      <c r="G77" s="13"/>
      <c r="H77" s="41"/>
      <c r="I77" s="41"/>
    </row>
    <row r="78" spans="1:9" s="46" customFormat="1" ht="20.100000000000001" customHeight="1" thickBot="1">
      <c r="A78" s="976"/>
      <c r="B78" s="977" t="s">
        <v>1333</v>
      </c>
      <c r="C78" s="978"/>
      <c r="D78" s="979"/>
      <c r="E78" s="1183"/>
      <c r="F78" s="1108">
        <f>SUM(F75:F77)</f>
        <v>0</v>
      </c>
      <c r="G78" s="45"/>
      <c r="H78" s="45"/>
    </row>
    <row r="79" spans="1:9" s="87" customFormat="1">
      <c r="A79" s="100"/>
      <c r="B79" s="101"/>
      <c r="C79" s="102"/>
      <c r="D79" s="103"/>
      <c r="E79" s="1182"/>
      <c r="F79" s="1209"/>
      <c r="G79" s="25"/>
      <c r="H79" s="25"/>
    </row>
    <row r="80" spans="1:9" s="46" customFormat="1" ht="20.100000000000001" customHeight="1">
      <c r="A80" s="104" t="s">
        <v>1352</v>
      </c>
      <c r="B80" s="105" t="s">
        <v>1353</v>
      </c>
      <c r="C80" s="106"/>
      <c r="D80" s="107"/>
      <c r="E80" s="1210"/>
      <c r="F80" s="1211"/>
      <c r="G80" s="45"/>
      <c r="H80" s="45"/>
    </row>
    <row r="81" spans="1:9" s="42" customFormat="1" collapsed="1">
      <c r="A81" s="108"/>
      <c r="B81" s="109"/>
      <c r="C81" s="110"/>
      <c r="D81" s="111"/>
      <c r="E81" s="1212"/>
      <c r="F81" s="1213"/>
      <c r="G81" s="13"/>
      <c r="H81" s="41"/>
      <c r="I81" s="41"/>
    </row>
    <row r="82" spans="1:9" s="42" customFormat="1" outlineLevel="1">
      <c r="A82" s="252" t="s">
        <v>490</v>
      </c>
      <c r="B82" s="253" t="s">
        <v>1356</v>
      </c>
      <c r="C82" s="254"/>
      <c r="D82" s="255"/>
      <c r="E82" s="255"/>
      <c r="F82" s="1004"/>
    </row>
    <row r="83" spans="1:9" s="42" customFormat="1" ht="51" outlineLevel="1">
      <c r="A83" s="256"/>
      <c r="B83" s="6" t="s">
        <v>1354</v>
      </c>
      <c r="C83" s="257"/>
      <c r="D83" s="258"/>
      <c r="E83" s="258"/>
      <c r="F83" s="1005"/>
    </row>
    <row r="84" spans="1:9" s="42" customFormat="1" ht="14.25" outlineLevel="1">
      <c r="A84" s="259"/>
      <c r="B84" s="26" t="s">
        <v>1355</v>
      </c>
      <c r="C84" s="260"/>
      <c r="D84" s="261"/>
      <c r="E84" s="261"/>
      <c r="F84" s="1006"/>
    </row>
    <row r="85" spans="1:9" s="87" customFormat="1" ht="38.25" outlineLevel="1">
      <c r="A85" s="262" t="s">
        <v>487</v>
      </c>
      <c r="B85" s="5" t="s">
        <v>2420</v>
      </c>
      <c r="C85" s="254" t="s">
        <v>521</v>
      </c>
      <c r="D85" s="264">
        <v>365</v>
      </c>
      <c r="E85" s="1084"/>
      <c r="F85" s="1224" t="str">
        <f t="shared" ref="F85:F86" si="1">IF(N(E85),ROUND(E85*D85,2),"")</f>
        <v/>
      </c>
    </row>
    <row r="86" spans="1:9" s="87" customFormat="1" ht="89.25" outlineLevel="1">
      <c r="A86" s="262" t="s">
        <v>488</v>
      </c>
      <c r="B86" s="5" t="s">
        <v>2421</v>
      </c>
      <c r="C86" s="263" t="s">
        <v>521</v>
      </c>
      <c r="D86" s="264">
        <v>365</v>
      </c>
      <c r="E86" s="1092"/>
      <c r="F86" s="1225" t="str">
        <f t="shared" si="1"/>
        <v/>
      </c>
    </row>
    <row r="87" spans="1:9" s="87" customFormat="1" outlineLevel="1">
      <c r="A87" s="262"/>
      <c r="B87" s="5"/>
      <c r="C87" s="263"/>
      <c r="D87" s="264"/>
      <c r="E87" s="18"/>
      <c r="F87" s="1225"/>
    </row>
    <row r="88" spans="1:9" s="87" customFormat="1" ht="38.25" outlineLevel="1">
      <c r="A88" s="262" t="s">
        <v>968</v>
      </c>
      <c r="B88" s="5" t="s">
        <v>349</v>
      </c>
      <c r="C88" s="263" t="s">
        <v>521</v>
      </c>
      <c r="D88" s="264">
        <v>365</v>
      </c>
      <c r="E88" s="1084"/>
      <c r="F88" s="1224" t="str">
        <f t="shared" ref="F88:F90" si="2">IF(N(E88),ROUND(E88*D88,2),"")</f>
        <v/>
      </c>
    </row>
    <row r="89" spans="1:9" s="87" customFormat="1" ht="38.25" outlineLevel="1">
      <c r="A89" s="262" t="s">
        <v>969</v>
      </c>
      <c r="B89" s="5" t="s">
        <v>2422</v>
      </c>
      <c r="C89" s="263" t="s">
        <v>521</v>
      </c>
      <c r="D89" s="264">
        <v>365</v>
      </c>
      <c r="E89" s="1084"/>
      <c r="F89" s="1224" t="str">
        <f t="shared" si="2"/>
        <v/>
      </c>
    </row>
    <row r="90" spans="1:9" s="87" customFormat="1" ht="102" outlineLevel="1">
      <c r="A90" s="262" t="s">
        <v>970</v>
      </c>
      <c r="B90" s="1082" t="s">
        <v>2423</v>
      </c>
      <c r="C90" s="263" t="s">
        <v>521</v>
      </c>
      <c r="D90" s="264">
        <v>365</v>
      </c>
      <c r="E90" s="1092"/>
      <c r="F90" s="1225" t="str">
        <f t="shared" si="2"/>
        <v/>
      </c>
    </row>
    <row r="91" spans="1:9" s="42" customFormat="1" outlineLevel="1">
      <c r="A91" s="364"/>
      <c r="B91" s="318"/>
      <c r="C91" s="319"/>
      <c r="D91" s="264"/>
      <c r="E91" s="264"/>
      <c r="F91" s="1184"/>
    </row>
    <row r="92" spans="1:9" outlineLevel="1">
      <c r="A92" s="252" t="s">
        <v>492</v>
      </c>
      <c r="B92" s="253" t="s">
        <v>1710</v>
      </c>
      <c r="C92" s="254"/>
      <c r="D92" s="255"/>
      <c r="E92" s="255"/>
      <c r="F92" s="1004"/>
    </row>
    <row r="93" spans="1:9" ht="76.5" outlineLevel="1">
      <c r="A93" s="256"/>
      <c r="B93" s="6" t="s">
        <v>350</v>
      </c>
      <c r="C93" s="257"/>
      <c r="D93" s="258"/>
      <c r="E93" s="258"/>
      <c r="F93" s="1005"/>
    </row>
    <row r="94" spans="1:9" ht="14.25" outlineLevel="1">
      <c r="A94" s="259"/>
      <c r="B94" s="26" t="s">
        <v>1355</v>
      </c>
      <c r="C94" s="260"/>
      <c r="D94" s="261"/>
      <c r="E94" s="261"/>
      <c r="F94" s="1006"/>
    </row>
    <row r="95" spans="1:9" s="87" customFormat="1" ht="38.25" outlineLevel="1">
      <c r="A95" s="262" t="s">
        <v>483</v>
      </c>
      <c r="B95" s="5" t="s">
        <v>2420</v>
      </c>
      <c r="C95" s="254" t="s">
        <v>521</v>
      </c>
      <c r="D95" s="264">
        <v>35</v>
      </c>
      <c r="E95" s="1084"/>
      <c r="F95" s="1224" t="str">
        <f t="shared" ref="F95:F98" si="3">IF(N(E95),ROUND(E95*D95,2),"")</f>
        <v/>
      </c>
    </row>
    <row r="96" spans="1:9" s="87" customFormat="1" ht="51" outlineLevel="1">
      <c r="A96" s="262" t="s">
        <v>484</v>
      </c>
      <c r="B96" s="5" t="s">
        <v>2425</v>
      </c>
      <c r="C96" s="254" t="s">
        <v>521</v>
      </c>
      <c r="D96" s="264">
        <v>35</v>
      </c>
      <c r="E96" s="1084"/>
      <c r="F96" s="1224" t="str">
        <f t="shared" si="3"/>
        <v/>
      </c>
    </row>
    <row r="97" spans="1:9" s="87" customFormat="1" ht="14.25" outlineLevel="1">
      <c r="A97" s="262" t="s">
        <v>575</v>
      </c>
      <c r="B97" s="5" t="s">
        <v>1357</v>
      </c>
      <c r="C97" s="254" t="s">
        <v>521</v>
      </c>
      <c r="D97" s="264">
        <v>35</v>
      </c>
      <c r="E97" s="1084"/>
      <c r="F97" s="1224" t="str">
        <f t="shared" si="3"/>
        <v/>
      </c>
    </row>
    <row r="98" spans="1:9" s="87" customFormat="1" ht="14.25" outlineLevel="1">
      <c r="A98" s="262" t="s">
        <v>1074</v>
      </c>
      <c r="B98" s="5" t="s">
        <v>2424</v>
      </c>
      <c r="C98" s="263" t="s">
        <v>521</v>
      </c>
      <c r="D98" s="264">
        <v>35</v>
      </c>
      <c r="E98" s="1084"/>
      <c r="F98" s="1224" t="str">
        <f t="shared" si="3"/>
        <v/>
      </c>
    </row>
    <row r="99" spans="1:9" s="87" customFormat="1" outlineLevel="1">
      <c r="A99" s="252"/>
      <c r="B99" s="253"/>
      <c r="C99" s="254"/>
      <c r="D99" s="255"/>
      <c r="E99" s="255"/>
      <c r="F99" s="1004"/>
    </row>
    <row r="100" spans="1:9" outlineLevel="1">
      <c r="A100" s="252" t="s">
        <v>493</v>
      </c>
      <c r="B100" s="253" t="s">
        <v>1218</v>
      </c>
      <c r="C100" s="254"/>
      <c r="D100" s="255"/>
      <c r="E100" s="255"/>
      <c r="F100" s="1004"/>
    </row>
    <row r="101" spans="1:9" ht="51" outlineLevel="1">
      <c r="A101" s="256"/>
      <c r="B101" s="6" t="s">
        <v>1219</v>
      </c>
      <c r="C101" s="257"/>
      <c r="D101" s="258"/>
      <c r="E101" s="258"/>
      <c r="F101" s="1005"/>
    </row>
    <row r="102" spans="1:9" ht="14.25" outlineLevel="1">
      <c r="A102" s="259"/>
      <c r="B102" s="26" t="s">
        <v>1355</v>
      </c>
      <c r="C102" s="260"/>
      <c r="D102" s="261"/>
      <c r="E102" s="261"/>
      <c r="F102" s="1006"/>
    </row>
    <row r="103" spans="1:9" s="87" customFormat="1" ht="14.25" outlineLevel="1">
      <c r="A103" s="262" t="s">
        <v>498</v>
      </c>
      <c r="B103" s="5" t="s">
        <v>1220</v>
      </c>
      <c r="C103" s="254" t="s">
        <v>521</v>
      </c>
      <c r="D103" s="264">
        <v>305</v>
      </c>
      <c r="E103" s="1084"/>
      <c r="F103" s="1224" t="str">
        <f t="shared" ref="F103:F105" si="4">IF(N(E103),ROUND(E103*D103,2),"")</f>
        <v/>
      </c>
    </row>
    <row r="104" spans="1:9" s="87" customFormat="1" ht="38.25" outlineLevel="1">
      <c r="A104" s="262" t="s">
        <v>499</v>
      </c>
      <c r="B104" s="5" t="s">
        <v>1221</v>
      </c>
      <c r="C104" s="254" t="s">
        <v>521</v>
      </c>
      <c r="D104" s="264">
        <v>305</v>
      </c>
      <c r="E104" s="1084"/>
      <c r="F104" s="1224" t="str">
        <f t="shared" si="4"/>
        <v/>
      </c>
    </row>
    <row r="105" spans="1:9" s="87" customFormat="1" ht="14.25" outlineLevel="1">
      <c r="A105" s="262" t="s">
        <v>582</v>
      </c>
      <c r="B105" s="5" t="s">
        <v>1222</v>
      </c>
      <c r="C105" s="263" t="s">
        <v>521</v>
      </c>
      <c r="D105" s="264">
        <v>305</v>
      </c>
      <c r="E105" s="1084"/>
      <c r="F105" s="1224" t="str">
        <f t="shared" si="4"/>
        <v/>
      </c>
    </row>
    <row r="106" spans="1:9" s="42" customFormat="1" ht="13.5" thickBot="1">
      <c r="A106" s="37"/>
      <c r="B106" s="38"/>
      <c r="C106" s="39"/>
      <c r="D106" s="40"/>
      <c r="E106" s="1176"/>
      <c r="F106" s="1177"/>
      <c r="G106" s="13"/>
      <c r="H106" s="41"/>
      <c r="I106" s="41"/>
    </row>
    <row r="107" spans="1:9" s="46" customFormat="1" ht="20.100000000000001" customHeight="1" thickBot="1">
      <c r="A107" s="976"/>
      <c r="B107" s="977" t="s">
        <v>1358</v>
      </c>
      <c r="C107" s="978"/>
      <c r="D107" s="979"/>
      <c r="E107" s="1183"/>
      <c r="F107" s="1108">
        <f>SUM(F85:F106)</f>
        <v>0</v>
      </c>
      <c r="G107" s="45"/>
      <c r="H107" s="45"/>
    </row>
    <row r="108" spans="1:9" s="87" customFormat="1">
      <c r="A108" s="100"/>
      <c r="B108" s="101"/>
      <c r="C108" s="102"/>
      <c r="D108" s="103"/>
      <c r="E108" s="1182"/>
      <c r="F108" s="1209"/>
      <c r="G108" s="25"/>
      <c r="H108" s="25"/>
    </row>
    <row r="109" spans="1:9" s="46" customFormat="1" ht="20.100000000000001" customHeight="1">
      <c r="A109" s="104" t="s">
        <v>1359</v>
      </c>
      <c r="B109" s="105" t="s">
        <v>1361</v>
      </c>
      <c r="C109" s="106"/>
      <c r="D109" s="107"/>
      <c r="E109" s="1210"/>
      <c r="F109" s="1211"/>
      <c r="G109" s="45"/>
      <c r="H109" s="45"/>
    </row>
    <row r="110" spans="1:9" s="42" customFormat="1" collapsed="1">
      <c r="A110" s="108"/>
      <c r="B110" s="109"/>
      <c r="C110" s="110"/>
      <c r="D110" s="111"/>
      <c r="E110" s="1212"/>
      <c r="F110" s="1213"/>
      <c r="G110" s="13"/>
      <c r="H110" s="41"/>
      <c r="I110" s="41"/>
    </row>
    <row r="111" spans="1:9" s="42" customFormat="1" ht="25.5" outlineLevel="1">
      <c r="A111" s="252" t="s">
        <v>490</v>
      </c>
      <c r="B111" s="253" t="s">
        <v>1363</v>
      </c>
      <c r="C111" s="254"/>
      <c r="D111" s="255"/>
      <c r="E111" s="255"/>
      <c r="F111" s="1004"/>
    </row>
    <row r="112" spans="1:9" s="42" customFormat="1" ht="89.25" outlineLevel="1">
      <c r="A112" s="256"/>
      <c r="B112" s="6" t="s">
        <v>2426</v>
      </c>
      <c r="C112" s="257"/>
      <c r="D112" s="258"/>
      <c r="E112" s="258"/>
      <c r="F112" s="1005"/>
    </row>
    <row r="113" spans="1:6" s="42" customFormat="1" ht="14.25" outlineLevel="1">
      <c r="A113" s="259"/>
      <c r="B113" s="26" t="s">
        <v>1362</v>
      </c>
      <c r="C113" s="260"/>
      <c r="D113" s="261"/>
      <c r="E113" s="261"/>
      <c r="F113" s="1006"/>
    </row>
    <row r="114" spans="1:6" s="46" customFormat="1" ht="14.25" outlineLevel="1">
      <c r="A114" s="262" t="s">
        <v>487</v>
      </c>
      <c r="B114" s="5" t="s">
        <v>351</v>
      </c>
      <c r="C114" s="263" t="s">
        <v>521</v>
      </c>
      <c r="D114" s="264">
        <v>41</v>
      </c>
      <c r="E114" s="1097"/>
      <c r="F114" s="1223" t="str">
        <f t="shared" ref="F114" si="5">IF(N(E114),ROUND(E114*D114,2),"")</f>
        <v/>
      </c>
    </row>
    <row r="115" spans="1:6" s="42" customFormat="1" outlineLevel="1">
      <c r="A115" s="359"/>
      <c r="B115" s="360"/>
      <c r="C115" s="315"/>
      <c r="D115" s="258"/>
      <c r="E115" s="258"/>
      <c r="F115" s="1005"/>
    </row>
    <row r="116" spans="1:6" s="42" customFormat="1" outlineLevel="1">
      <c r="A116" s="252" t="s">
        <v>492</v>
      </c>
      <c r="B116" s="253" t="s">
        <v>1364</v>
      </c>
      <c r="C116" s="254"/>
      <c r="D116" s="255"/>
      <c r="E116" s="255"/>
      <c r="F116" s="1004"/>
    </row>
    <row r="117" spans="1:6" s="42" customFormat="1" ht="76.5" outlineLevel="1">
      <c r="A117" s="256"/>
      <c r="B117" s="6" t="s">
        <v>2427</v>
      </c>
      <c r="C117" s="257"/>
      <c r="D117" s="258"/>
      <c r="E117" s="258"/>
      <c r="F117" s="1005"/>
    </row>
    <row r="118" spans="1:6" s="42" customFormat="1" ht="14.25" outlineLevel="1">
      <c r="A118" s="259"/>
      <c r="B118" s="26" t="s">
        <v>1362</v>
      </c>
      <c r="C118" s="260"/>
      <c r="D118" s="261"/>
      <c r="E118" s="261"/>
      <c r="F118" s="1006"/>
    </row>
    <row r="119" spans="1:6" s="46" customFormat="1" ht="14.25" outlineLevel="1">
      <c r="A119" s="262" t="s">
        <v>483</v>
      </c>
      <c r="B119" s="5" t="s">
        <v>352</v>
      </c>
      <c r="C119" s="263" t="s">
        <v>521</v>
      </c>
      <c r="D119" s="264">
        <v>160</v>
      </c>
      <c r="E119" s="1097"/>
      <c r="F119" s="1223" t="str">
        <f t="shared" ref="F119" si="6">IF(N(E119),ROUND(E119*D119,2),"")</f>
        <v/>
      </c>
    </row>
    <row r="120" spans="1:6" s="42" customFormat="1" outlineLevel="1">
      <c r="A120" s="262"/>
      <c r="B120" s="5"/>
      <c r="C120" s="263"/>
      <c r="D120" s="264"/>
      <c r="E120" s="264"/>
      <c r="F120" s="1184"/>
    </row>
    <row r="121" spans="1:6" s="42" customFormat="1" outlineLevel="1">
      <c r="A121" s="252" t="s">
        <v>493</v>
      </c>
      <c r="B121" s="253" t="s">
        <v>1365</v>
      </c>
      <c r="C121" s="254"/>
      <c r="D121" s="255"/>
      <c r="E121" s="255"/>
      <c r="F121" s="1004"/>
    </row>
    <row r="122" spans="1:6" s="42" customFormat="1" ht="76.5" outlineLevel="1">
      <c r="A122" s="256"/>
      <c r="B122" s="6" t="s">
        <v>1712</v>
      </c>
      <c r="C122" s="257"/>
      <c r="D122" s="258"/>
      <c r="E122" s="258"/>
      <c r="F122" s="1005"/>
    </row>
    <row r="123" spans="1:6" s="42" customFormat="1" ht="14.25" outlineLevel="1">
      <c r="A123" s="259"/>
      <c r="B123" s="26" t="s">
        <v>1366</v>
      </c>
      <c r="C123" s="260"/>
      <c r="D123" s="261"/>
      <c r="E123" s="261"/>
      <c r="F123" s="1006"/>
    </row>
    <row r="124" spans="1:6" s="46" customFormat="1" outlineLevel="1">
      <c r="A124" s="262" t="s">
        <v>498</v>
      </c>
      <c r="B124" s="5" t="s">
        <v>1367</v>
      </c>
      <c r="C124" s="263" t="s">
        <v>585</v>
      </c>
      <c r="D124" s="264">
        <v>8</v>
      </c>
      <c r="E124" s="1097"/>
      <c r="F124" s="1223" t="str">
        <f t="shared" ref="F124" si="7">IF(N(E124),ROUND(E124*D124,2),"")</f>
        <v/>
      </c>
    </row>
    <row r="125" spans="1:6" s="251" customFormat="1" outlineLevel="1">
      <c r="A125" s="266"/>
      <c r="B125" s="267"/>
      <c r="C125" s="324"/>
      <c r="D125" s="1106"/>
      <c r="E125" s="324"/>
      <c r="F125" s="1192"/>
    </row>
    <row r="126" spans="1:6" s="42" customFormat="1" outlineLevel="1">
      <c r="A126" s="252" t="s">
        <v>901</v>
      </c>
      <c r="B126" s="253" t="s">
        <v>1368</v>
      </c>
      <c r="C126" s="254"/>
      <c r="D126" s="255"/>
      <c r="E126" s="255"/>
      <c r="F126" s="1004"/>
    </row>
    <row r="127" spans="1:6" s="42" customFormat="1" ht="63.75" outlineLevel="1">
      <c r="A127" s="256"/>
      <c r="B127" s="6" t="s">
        <v>1370</v>
      </c>
      <c r="C127" s="257"/>
      <c r="D127" s="258"/>
      <c r="E127" s="258"/>
      <c r="F127" s="1005"/>
    </row>
    <row r="128" spans="1:6" s="42" customFormat="1" ht="14.25" outlineLevel="1">
      <c r="A128" s="259"/>
      <c r="B128" s="26" t="s">
        <v>1366</v>
      </c>
      <c r="C128" s="260"/>
      <c r="D128" s="261"/>
      <c r="E128" s="261"/>
      <c r="F128" s="1006"/>
    </row>
    <row r="129" spans="1:9" s="46" customFormat="1" outlineLevel="1">
      <c r="A129" s="262" t="s">
        <v>500</v>
      </c>
      <c r="B129" s="5" t="s">
        <v>1369</v>
      </c>
      <c r="C129" s="263" t="s">
        <v>585</v>
      </c>
      <c r="D129" s="264">
        <v>7</v>
      </c>
      <c r="E129" s="1085"/>
      <c r="F129" s="1218" t="str">
        <f t="shared" ref="F129" si="8">IF(N(E129),ROUND(E129*D129,2),"")</f>
        <v/>
      </c>
    </row>
    <row r="130" spans="1:9" s="42" customFormat="1" ht="13.5" thickBot="1">
      <c r="A130" s="37"/>
      <c r="B130" s="38"/>
      <c r="C130" s="39"/>
      <c r="D130" s="40"/>
      <c r="E130" s="1176"/>
      <c r="F130" s="1177"/>
      <c r="G130" s="13"/>
      <c r="H130" s="41"/>
      <c r="I130" s="41"/>
    </row>
    <row r="131" spans="1:9" s="46" customFormat="1" ht="20.100000000000001" customHeight="1" thickBot="1">
      <c r="A131" s="976"/>
      <c r="B131" s="977" t="s">
        <v>473</v>
      </c>
      <c r="C131" s="978"/>
      <c r="D131" s="979"/>
      <c r="E131" s="1183"/>
      <c r="F131" s="1108">
        <f>SUM(F114:F130)</f>
        <v>0</v>
      </c>
      <c r="G131" s="45"/>
      <c r="H131" s="45"/>
    </row>
    <row r="132" spans="1:9" s="87" customFormat="1">
      <c r="A132" s="100"/>
      <c r="B132" s="101"/>
      <c r="C132" s="102"/>
      <c r="D132" s="103"/>
      <c r="E132" s="1182"/>
      <c r="F132" s="1209"/>
      <c r="G132" s="25"/>
      <c r="H132" s="25"/>
    </row>
    <row r="133" spans="1:9" s="46" customFormat="1" ht="20.100000000000001" customHeight="1">
      <c r="A133" s="104" t="s">
        <v>474</v>
      </c>
      <c r="B133" s="105" t="s">
        <v>475</v>
      </c>
      <c r="C133" s="106"/>
      <c r="D133" s="107"/>
      <c r="E133" s="1210"/>
      <c r="F133" s="1211"/>
      <c r="G133" s="45"/>
      <c r="H133" s="45"/>
    </row>
    <row r="134" spans="1:9" s="42" customFormat="1" collapsed="1">
      <c r="A134" s="760"/>
      <c r="B134" s="146"/>
      <c r="C134" s="147"/>
      <c r="D134" s="103"/>
      <c r="E134" s="1226"/>
      <c r="F134" s="1227"/>
      <c r="G134" s="13"/>
      <c r="H134" s="41"/>
      <c r="I134" s="41"/>
    </row>
    <row r="135" spans="1:9" s="42" customFormat="1" outlineLevel="1">
      <c r="A135" s="252" t="s">
        <v>490</v>
      </c>
      <c r="B135" s="361" t="s">
        <v>1708</v>
      </c>
      <c r="C135" s="254"/>
      <c r="D135" s="255"/>
      <c r="E135" s="1004"/>
      <c r="F135" s="1004"/>
    </row>
    <row r="136" spans="1:9" s="42" customFormat="1" ht="384" outlineLevel="1">
      <c r="A136" s="256"/>
      <c r="B136" s="21" t="s">
        <v>1977</v>
      </c>
      <c r="C136" s="257"/>
      <c r="D136" s="258"/>
      <c r="E136" s="1005"/>
      <c r="F136" s="1005"/>
    </row>
    <row r="137" spans="1:9" s="42" customFormat="1" ht="114.75" outlineLevel="1">
      <c r="A137" s="256"/>
      <c r="B137" s="1107" t="s">
        <v>1976</v>
      </c>
      <c r="C137" s="257"/>
      <c r="D137" s="258"/>
      <c r="E137" s="1005"/>
      <c r="F137" s="1005"/>
    </row>
    <row r="138" spans="1:9" s="42" customFormat="1" ht="27" outlineLevel="1">
      <c r="A138" s="259"/>
      <c r="B138" s="26" t="s">
        <v>1709</v>
      </c>
      <c r="C138" s="260"/>
      <c r="D138" s="261"/>
      <c r="E138" s="1006"/>
      <c r="F138" s="1006"/>
    </row>
    <row r="139" spans="1:9" s="46" customFormat="1" ht="14.25" outlineLevel="1">
      <c r="A139" s="259" t="s">
        <v>487</v>
      </c>
      <c r="B139" s="26" t="s">
        <v>1706</v>
      </c>
      <c r="C139" s="257" t="s">
        <v>521</v>
      </c>
      <c r="D139" s="261">
        <v>310</v>
      </c>
      <c r="E139" s="1104"/>
      <c r="F139" s="1228" t="str">
        <f t="shared" ref="F139:F140" si="9">IF(N(E139),ROUND(E139*D139,2),"")</f>
        <v/>
      </c>
    </row>
    <row r="140" spans="1:9" s="46" customFormat="1" outlineLevel="1">
      <c r="A140" s="262" t="s">
        <v>488</v>
      </c>
      <c r="B140" s="5" t="s">
        <v>1707</v>
      </c>
      <c r="C140" s="263" t="s">
        <v>585</v>
      </c>
      <c r="D140" s="264">
        <v>345</v>
      </c>
      <c r="E140" s="1085"/>
      <c r="F140" s="1218" t="str">
        <f t="shared" si="9"/>
        <v/>
      </c>
    </row>
    <row r="141" spans="1:9" s="42" customFormat="1" ht="13.5" thickBot="1">
      <c r="A141" s="37"/>
      <c r="B141" s="38"/>
      <c r="C141" s="39"/>
      <c r="D141" s="40"/>
      <c r="E141" s="1176"/>
      <c r="F141" s="1177"/>
      <c r="G141" s="13"/>
      <c r="H141" s="41"/>
      <c r="I141" s="41"/>
    </row>
    <row r="142" spans="1:9" s="46" customFormat="1" ht="20.100000000000001" customHeight="1" thickBot="1">
      <c r="A142" s="976"/>
      <c r="B142" s="977" t="s">
        <v>1371</v>
      </c>
      <c r="C142" s="978"/>
      <c r="D142" s="979"/>
      <c r="E142" s="1183"/>
      <c r="F142" s="1108">
        <f>SUM(F135:F141)</f>
        <v>0</v>
      </c>
      <c r="G142" s="45"/>
      <c r="H142" s="45"/>
    </row>
    <row r="143" spans="1:9" s="87" customFormat="1">
      <c r="A143" s="100"/>
      <c r="B143" s="101"/>
      <c r="C143" s="102"/>
      <c r="D143" s="103"/>
      <c r="E143" s="1182"/>
      <c r="F143" s="1209"/>
      <c r="G143" s="25"/>
      <c r="H143" s="25"/>
    </row>
    <row r="144" spans="1:9" s="46" customFormat="1" ht="20.100000000000001" customHeight="1">
      <c r="A144" s="104" t="s">
        <v>1372</v>
      </c>
      <c r="B144" s="105" t="s">
        <v>1373</v>
      </c>
      <c r="C144" s="106"/>
      <c r="D144" s="107"/>
      <c r="E144" s="1210"/>
      <c r="F144" s="1211"/>
      <c r="G144" s="45"/>
      <c r="H144" s="45"/>
    </row>
    <row r="145" spans="1:9" s="42" customFormat="1" collapsed="1">
      <c r="A145" s="108"/>
      <c r="B145" s="109"/>
      <c r="C145" s="110"/>
      <c r="D145" s="111"/>
      <c r="E145" s="1212"/>
      <c r="F145" s="1213"/>
      <c r="G145" s="13"/>
      <c r="H145" s="41"/>
      <c r="I145" s="41"/>
    </row>
    <row r="146" spans="1:9" s="42" customFormat="1" ht="14.25" outlineLevel="1">
      <c r="A146" s="252" t="s">
        <v>490</v>
      </c>
      <c r="B146" s="253" t="s">
        <v>1374</v>
      </c>
      <c r="C146" s="254" t="s">
        <v>521</v>
      </c>
      <c r="D146" s="255">
        <v>335</v>
      </c>
      <c r="E146" s="1084"/>
      <c r="F146" s="1219" t="str">
        <f t="shared" ref="F146" si="10">IF(N(E146),ROUND(E146*D146,2),"")</f>
        <v/>
      </c>
    </row>
    <row r="147" spans="1:9" s="42" customFormat="1" ht="178.5" outlineLevel="1">
      <c r="A147" s="256"/>
      <c r="B147" s="6" t="s">
        <v>2431</v>
      </c>
      <c r="C147" s="257"/>
      <c r="D147" s="258"/>
      <c r="E147" s="258"/>
      <c r="F147" s="1005"/>
    </row>
    <row r="148" spans="1:9" s="42" customFormat="1" ht="14.25" outlineLevel="1">
      <c r="A148" s="259"/>
      <c r="B148" s="26" t="s">
        <v>1375</v>
      </c>
      <c r="C148" s="260"/>
      <c r="D148" s="261"/>
      <c r="E148" s="261"/>
      <c r="F148" s="1006"/>
    </row>
    <row r="149" spans="1:9" s="42" customFormat="1" outlineLevel="1">
      <c r="A149" s="256"/>
      <c r="B149" s="6"/>
      <c r="C149" s="257"/>
      <c r="D149" s="258"/>
      <c r="E149" s="258"/>
      <c r="F149" s="1005"/>
    </row>
    <row r="150" spans="1:9" s="42" customFormat="1" ht="14.25" outlineLevel="1">
      <c r="A150" s="252" t="s">
        <v>492</v>
      </c>
      <c r="B150" s="253" t="s">
        <v>1223</v>
      </c>
      <c r="C150" s="254" t="s">
        <v>521</v>
      </c>
      <c r="D150" s="255">
        <v>130</v>
      </c>
      <c r="E150" s="1084"/>
      <c r="F150" s="1219" t="str">
        <f t="shared" ref="F150" si="11">IF(N(E150),ROUND(E150*D150,2),"")</f>
        <v/>
      </c>
    </row>
    <row r="151" spans="1:9" s="42" customFormat="1" ht="191.25" outlineLevel="1">
      <c r="A151" s="256"/>
      <c r="B151" s="6" t="s">
        <v>2430</v>
      </c>
      <c r="C151" s="257"/>
      <c r="D151" s="258"/>
      <c r="E151" s="258"/>
      <c r="F151" s="1005"/>
    </row>
    <row r="152" spans="1:9" s="42" customFormat="1" ht="14.25" outlineLevel="1">
      <c r="A152" s="259"/>
      <c r="B152" s="26" t="s">
        <v>1375</v>
      </c>
      <c r="C152" s="260"/>
      <c r="D152" s="261"/>
      <c r="E152" s="261"/>
      <c r="F152" s="1006"/>
    </row>
    <row r="153" spans="1:9" s="42" customFormat="1" outlineLevel="1">
      <c r="A153" s="364"/>
      <c r="B153" s="318"/>
      <c r="C153" s="319"/>
      <c r="D153" s="264"/>
      <c r="E153" s="264"/>
      <c r="F153" s="1184"/>
    </row>
    <row r="154" spans="1:9" s="42" customFormat="1" ht="25.5" outlineLevel="1">
      <c r="A154" s="252" t="s">
        <v>493</v>
      </c>
      <c r="B154" s="253" t="s">
        <v>1376</v>
      </c>
      <c r="C154" s="254" t="s">
        <v>521</v>
      </c>
      <c r="D154" s="255">
        <v>85</v>
      </c>
      <c r="E154" s="1084"/>
      <c r="F154" s="1219" t="str">
        <f t="shared" ref="F154" si="12">IF(N(E154),ROUND(E154*D154,2),"")</f>
        <v/>
      </c>
    </row>
    <row r="155" spans="1:9" s="42" customFormat="1" ht="204" outlineLevel="1">
      <c r="A155" s="256"/>
      <c r="B155" s="6" t="s">
        <v>2429</v>
      </c>
      <c r="C155" s="257"/>
      <c r="D155" s="258"/>
      <c r="E155" s="258"/>
      <c r="F155" s="1005"/>
    </row>
    <row r="156" spans="1:9" s="42" customFormat="1" ht="14.25" outlineLevel="1">
      <c r="A156" s="259"/>
      <c r="B156" s="26" t="s">
        <v>1375</v>
      </c>
      <c r="C156" s="260"/>
      <c r="D156" s="261"/>
      <c r="E156" s="261"/>
      <c r="F156" s="1006"/>
    </row>
    <row r="157" spans="1:9" s="42" customFormat="1" outlineLevel="1">
      <c r="A157" s="256"/>
      <c r="B157" s="6"/>
      <c r="C157" s="257"/>
      <c r="D157" s="258"/>
      <c r="E157" s="258"/>
      <c r="F157" s="1005"/>
    </row>
    <row r="158" spans="1:9" s="42" customFormat="1" ht="14.25" outlineLevel="1">
      <c r="A158" s="252" t="s">
        <v>901</v>
      </c>
      <c r="B158" s="253" t="s">
        <v>1224</v>
      </c>
      <c r="C158" s="254" t="s">
        <v>521</v>
      </c>
      <c r="D158" s="255">
        <v>40</v>
      </c>
      <c r="E158" s="1084"/>
      <c r="F158" s="1219" t="str">
        <f t="shared" ref="F158" si="13">IF(N(E158),ROUND(E158*D158,2),"")</f>
        <v/>
      </c>
    </row>
    <row r="159" spans="1:9" s="42" customFormat="1" ht="204" outlineLevel="1">
      <c r="A159" s="256"/>
      <c r="B159" s="6" t="s">
        <v>2429</v>
      </c>
      <c r="C159" s="257"/>
      <c r="D159" s="258"/>
      <c r="E159" s="258"/>
      <c r="F159" s="1005"/>
    </row>
    <row r="160" spans="1:9" s="42" customFormat="1" ht="14.25" outlineLevel="1">
      <c r="A160" s="259"/>
      <c r="B160" s="26" t="s">
        <v>1375</v>
      </c>
      <c r="C160" s="260"/>
      <c r="D160" s="261"/>
      <c r="E160" s="261"/>
      <c r="F160" s="1006"/>
    </row>
    <row r="161" spans="1:7" s="42" customFormat="1" outlineLevel="1">
      <c r="A161" s="359"/>
      <c r="B161" s="360"/>
      <c r="C161" s="315"/>
      <c r="D161" s="258"/>
      <c r="E161" s="258"/>
      <c r="F161" s="1005"/>
    </row>
    <row r="162" spans="1:7" s="42" customFormat="1" ht="25.5" outlineLevel="1">
      <c r="A162" s="252" t="s">
        <v>588</v>
      </c>
      <c r="B162" s="253" t="s">
        <v>353</v>
      </c>
      <c r="C162" s="365" t="s">
        <v>521</v>
      </c>
      <c r="D162" s="255">
        <v>30</v>
      </c>
      <c r="E162" s="1084"/>
      <c r="F162" s="1219" t="str">
        <f t="shared" ref="F162" si="14">IF(N(E162),ROUND(E162*D162,2),"")</f>
        <v/>
      </c>
    </row>
    <row r="163" spans="1:7" s="42" customFormat="1" ht="216.75" outlineLevel="1">
      <c r="A163" s="256"/>
      <c r="B163" s="6" t="s">
        <v>2428</v>
      </c>
      <c r="C163" s="366"/>
      <c r="D163" s="258"/>
      <c r="E163" s="922"/>
      <c r="F163" s="1005"/>
    </row>
    <row r="164" spans="1:7" s="42" customFormat="1" ht="14.25" outlineLevel="1">
      <c r="A164" s="259"/>
      <c r="B164" s="26" t="s">
        <v>1375</v>
      </c>
      <c r="C164" s="260"/>
      <c r="D164" s="261"/>
      <c r="E164" s="261"/>
      <c r="F164" s="1006"/>
    </row>
    <row r="165" spans="1:7" s="42" customFormat="1" outlineLevel="1">
      <c r="A165" s="262"/>
      <c r="B165" s="253"/>
      <c r="C165" s="254"/>
      <c r="D165" s="255"/>
      <c r="E165" s="264"/>
      <c r="F165" s="1184"/>
    </row>
    <row r="166" spans="1:7" s="42" customFormat="1" ht="14.25" outlineLevel="1">
      <c r="A166" s="252" t="s">
        <v>494</v>
      </c>
      <c r="B166" s="253" t="s">
        <v>1225</v>
      </c>
      <c r="C166" s="759" t="s">
        <v>521</v>
      </c>
      <c r="D166" s="255">
        <v>15</v>
      </c>
      <c r="E166" s="1098"/>
      <c r="F166" s="1219" t="str">
        <f t="shared" ref="F166" si="15">IF(N(E166),ROUND(E166*D166,2),"")</f>
        <v/>
      </c>
    </row>
    <row r="167" spans="1:7" s="42" customFormat="1" ht="216.75" outlineLevel="1">
      <c r="A167" s="256"/>
      <c r="B167" s="910" t="s">
        <v>2432</v>
      </c>
      <c r="C167" s="257"/>
      <c r="D167" s="258"/>
      <c r="E167" s="922"/>
      <c r="F167" s="1005"/>
    </row>
    <row r="168" spans="1:7" s="42" customFormat="1" ht="14.25" outlineLevel="1">
      <c r="A168" s="259"/>
      <c r="B168" s="510" t="s">
        <v>1375</v>
      </c>
      <c r="C168" s="260"/>
      <c r="D168" s="261"/>
      <c r="E168" s="927"/>
      <c r="F168" s="1006"/>
    </row>
    <row r="169" spans="1:7" s="42" customFormat="1" outlineLevel="1">
      <c r="A169" s="359"/>
      <c r="B169" s="360"/>
      <c r="C169" s="315"/>
      <c r="D169" s="258"/>
      <c r="E169" s="258"/>
      <c r="F169" s="1005"/>
    </row>
    <row r="170" spans="1:7" s="42" customFormat="1" ht="25.5" outlineLevel="1">
      <c r="A170" s="252" t="s">
        <v>901</v>
      </c>
      <c r="B170" s="253" t="s">
        <v>1377</v>
      </c>
      <c r="C170" s="254" t="s">
        <v>521</v>
      </c>
      <c r="D170" s="255">
        <v>250</v>
      </c>
      <c r="E170" s="1084"/>
      <c r="F170" s="1219" t="str">
        <f t="shared" ref="F170" si="16">IF(N(E170),ROUND(E170*D170,2),"")</f>
        <v/>
      </c>
      <c r="G170" s="46"/>
    </row>
    <row r="171" spans="1:7" s="42" customFormat="1" ht="127.5" outlineLevel="1">
      <c r="A171" s="256"/>
      <c r="B171" s="6" t="s">
        <v>2360</v>
      </c>
      <c r="C171" s="257"/>
      <c r="D171" s="258"/>
      <c r="E171" s="258"/>
      <c r="F171" s="1005"/>
    </row>
    <row r="172" spans="1:7" s="42" customFormat="1" ht="14.25" outlineLevel="1">
      <c r="A172" s="259"/>
      <c r="B172" s="26" t="s">
        <v>1378</v>
      </c>
      <c r="C172" s="260"/>
      <c r="D172" s="261"/>
      <c r="E172" s="261"/>
      <c r="F172" s="1006"/>
    </row>
    <row r="173" spans="1:7" s="42" customFormat="1" outlineLevel="1">
      <c r="A173" s="359"/>
      <c r="B173" s="360"/>
      <c r="C173" s="315"/>
      <c r="D173" s="258"/>
      <c r="E173" s="258"/>
      <c r="F173" s="1005"/>
    </row>
    <row r="174" spans="1:7" s="42" customFormat="1" ht="25.5" outlineLevel="1">
      <c r="A174" s="252" t="s">
        <v>588</v>
      </c>
      <c r="B174" s="253" t="s">
        <v>1128</v>
      </c>
      <c r="C174" s="254" t="s">
        <v>521</v>
      </c>
      <c r="D174" s="255">
        <v>29</v>
      </c>
      <c r="E174" s="1084"/>
      <c r="F174" s="1219" t="str">
        <f t="shared" ref="F174" si="17">IF(N(E174),ROUND(E174*D174,2),"")</f>
        <v/>
      </c>
      <c r="G174" s="46"/>
    </row>
    <row r="175" spans="1:7" s="42" customFormat="1" ht="140.25" outlineLevel="1">
      <c r="A175" s="256"/>
      <c r="B175" s="6" t="s">
        <v>1129</v>
      </c>
      <c r="C175" s="257"/>
      <c r="D175" s="258"/>
      <c r="E175" s="258"/>
      <c r="F175" s="1005"/>
    </row>
    <row r="176" spans="1:7" s="42" customFormat="1" ht="14.25" outlineLevel="1">
      <c r="A176" s="259"/>
      <c r="B176" s="26" t="s">
        <v>1378</v>
      </c>
      <c r="C176" s="260"/>
      <c r="D176" s="261"/>
      <c r="E176" s="261"/>
      <c r="F176" s="1006"/>
    </row>
    <row r="177" spans="1:7" s="42" customFormat="1" outlineLevel="1">
      <c r="A177" s="359"/>
      <c r="B177" s="360"/>
      <c r="C177" s="315"/>
      <c r="D177" s="258"/>
      <c r="E177" s="258"/>
      <c r="F177" s="1005"/>
    </row>
    <row r="178" spans="1:7" s="42" customFormat="1" ht="25.5" outlineLevel="1">
      <c r="A178" s="252" t="s">
        <v>494</v>
      </c>
      <c r="B178" s="253" t="s">
        <v>1379</v>
      </c>
      <c r="C178" s="254" t="s">
        <v>521</v>
      </c>
      <c r="D178" s="255">
        <v>53</v>
      </c>
      <c r="E178" s="1084"/>
      <c r="F178" s="1219" t="str">
        <f t="shared" ref="F178" si="18">IF(N(E178),ROUND(E178*D178,2),"")</f>
        <v/>
      </c>
      <c r="G178" s="46"/>
    </row>
    <row r="179" spans="1:7" s="42" customFormat="1" ht="127.5" outlineLevel="1">
      <c r="A179" s="256"/>
      <c r="B179" s="6" t="s">
        <v>354</v>
      </c>
      <c r="C179" s="257"/>
      <c r="D179" s="258"/>
      <c r="E179" s="258"/>
      <c r="F179" s="1005"/>
    </row>
    <row r="180" spans="1:7" s="42" customFormat="1" ht="14.25" outlineLevel="1">
      <c r="A180" s="259"/>
      <c r="B180" s="26" t="s">
        <v>1378</v>
      </c>
      <c r="C180" s="260"/>
      <c r="D180" s="261"/>
      <c r="E180" s="261"/>
      <c r="F180" s="1006"/>
    </row>
    <row r="181" spans="1:7" s="42" customFormat="1" outlineLevel="1">
      <c r="A181" s="262"/>
      <c r="B181" s="5"/>
      <c r="C181" s="263"/>
      <c r="D181" s="264"/>
      <c r="E181" s="264"/>
      <c r="F181" s="1184"/>
    </row>
    <row r="182" spans="1:7" s="42" customFormat="1" ht="14.25" outlineLevel="1">
      <c r="A182" s="252" t="s">
        <v>898</v>
      </c>
      <c r="B182" s="253" t="s">
        <v>1380</v>
      </c>
      <c r="C182" s="254" t="s">
        <v>521</v>
      </c>
      <c r="D182" s="255">
        <v>352</v>
      </c>
      <c r="E182" s="1084"/>
      <c r="F182" s="1219" t="str">
        <f t="shared" ref="F182" si="19">IF(N(E182),ROUND(E182*D182,2),"")</f>
        <v/>
      </c>
    </row>
    <row r="183" spans="1:7" s="42" customFormat="1" ht="114.75" outlineLevel="1">
      <c r="A183" s="256"/>
      <c r="B183" s="6" t="s">
        <v>1711</v>
      </c>
      <c r="C183" s="257"/>
      <c r="D183" s="258"/>
      <c r="E183" s="258"/>
      <c r="F183" s="1005"/>
    </row>
    <row r="184" spans="1:7" s="42" customFormat="1" ht="14.25" outlineLevel="1">
      <c r="A184" s="259"/>
      <c r="B184" s="26" t="s">
        <v>1651</v>
      </c>
      <c r="C184" s="260"/>
      <c r="D184" s="261"/>
      <c r="E184" s="261"/>
      <c r="F184" s="1006"/>
    </row>
    <row r="185" spans="1:7" s="42" customFormat="1" outlineLevel="1">
      <c r="A185" s="359"/>
      <c r="B185" s="360"/>
      <c r="C185" s="315"/>
      <c r="D185" s="258"/>
      <c r="E185" s="258"/>
      <c r="F185" s="1005"/>
    </row>
    <row r="186" spans="1:7" s="42" customFormat="1" ht="14.25" outlineLevel="1">
      <c r="A186" s="252" t="s">
        <v>899</v>
      </c>
      <c r="B186" s="253" t="s">
        <v>355</v>
      </c>
      <c r="C186" s="254" t="s">
        <v>521</v>
      </c>
      <c r="D186" s="255">
        <v>15</v>
      </c>
      <c r="E186" s="1084"/>
      <c r="F186" s="1219" t="str">
        <f t="shared" ref="F186" si="20">IF(N(E186),ROUND(E186*D186,2),"")</f>
        <v/>
      </c>
    </row>
    <row r="187" spans="1:7" s="42" customFormat="1" ht="127.5" outlineLevel="1">
      <c r="A187" s="256"/>
      <c r="B187" s="6" t="s">
        <v>356</v>
      </c>
      <c r="C187" s="257"/>
      <c r="D187" s="258"/>
      <c r="E187" s="258"/>
      <c r="F187" s="1005"/>
    </row>
    <row r="188" spans="1:7" s="42" customFormat="1" ht="14.25" outlineLevel="1">
      <c r="A188" s="259"/>
      <c r="B188" s="26" t="s">
        <v>1651</v>
      </c>
      <c r="C188" s="260"/>
      <c r="D188" s="261"/>
      <c r="E188" s="261"/>
      <c r="F188" s="1006"/>
    </row>
    <row r="189" spans="1:7" s="42" customFormat="1" outlineLevel="1">
      <c r="A189" s="359"/>
      <c r="B189" s="360"/>
      <c r="C189" s="315"/>
      <c r="D189" s="258"/>
      <c r="E189" s="258"/>
      <c r="F189" s="1005"/>
    </row>
    <row r="190" spans="1:7" s="42" customFormat="1" outlineLevel="1">
      <c r="A190" s="252" t="s">
        <v>909</v>
      </c>
      <c r="B190" s="253" t="s">
        <v>1113</v>
      </c>
      <c r="C190" s="254"/>
      <c r="D190" s="255"/>
      <c r="E190" s="255"/>
      <c r="F190" s="1004"/>
    </row>
    <row r="191" spans="1:7" s="42" customFormat="1" ht="25.5" outlineLevel="1">
      <c r="A191" s="256"/>
      <c r="B191" s="6" t="s">
        <v>268</v>
      </c>
      <c r="C191" s="257"/>
      <c r="D191" s="258"/>
      <c r="E191" s="258"/>
      <c r="F191" s="1005"/>
    </row>
    <row r="192" spans="1:7" s="42" customFormat="1" outlineLevel="1">
      <c r="A192" s="259"/>
      <c r="B192" s="26" t="s">
        <v>269</v>
      </c>
      <c r="C192" s="260"/>
      <c r="D192" s="261"/>
      <c r="E192" s="261"/>
      <c r="F192" s="1006"/>
    </row>
    <row r="193" spans="1:9" s="46" customFormat="1" outlineLevel="1">
      <c r="A193" s="262" t="s">
        <v>911</v>
      </c>
      <c r="B193" s="5" t="s">
        <v>270</v>
      </c>
      <c r="C193" s="254" t="s">
        <v>491</v>
      </c>
      <c r="D193" s="264">
        <v>5</v>
      </c>
      <c r="E193" s="1084"/>
      <c r="F193" s="1219" t="str">
        <f t="shared" ref="F193:F195" si="21">IF(N(E193),ROUND(E193*D193,2),"")</f>
        <v/>
      </c>
    </row>
    <row r="194" spans="1:9" s="46" customFormat="1" outlineLevel="1">
      <c r="A194" s="262" t="s">
        <v>1072</v>
      </c>
      <c r="B194" s="5" t="s">
        <v>271</v>
      </c>
      <c r="C194" s="263" t="s">
        <v>491</v>
      </c>
      <c r="D194" s="264">
        <v>35</v>
      </c>
      <c r="E194" s="1092"/>
      <c r="F194" s="1217" t="str">
        <f t="shared" si="21"/>
        <v/>
      </c>
    </row>
    <row r="195" spans="1:9" s="46" customFormat="1" ht="25.5" outlineLevel="1">
      <c r="A195" s="262" t="s">
        <v>163</v>
      </c>
      <c r="B195" s="5" t="s">
        <v>2433</v>
      </c>
      <c r="C195" s="263" t="s">
        <v>491</v>
      </c>
      <c r="D195" s="264">
        <v>2</v>
      </c>
      <c r="E195" s="1092"/>
      <c r="F195" s="1217" t="str">
        <f t="shared" si="21"/>
        <v/>
      </c>
    </row>
    <row r="196" spans="1:9" s="42" customFormat="1" outlineLevel="1">
      <c r="A196" s="359"/>
      <c r="B196" s="360"/>
      <c r="C196" s="315"/>
      <c r="D196" s="258"/>
      <c r="E196" s="258"/>
      <c r="F196" s="1005"/>
    </row>
    <row r="197" spans="1:9" s="42" customFormat="1" outlineLevel="1">
      <c r="A197" s="252" t="s">
        <v>916</v>
      </c>
      <c r="B197" s="253" t="s">
        <v>1649</v>
      </c>
      <c r="C197" s="254" t="s">
        <v>491</v>
      </c>
      <c r="D197" s="255">
        <v>7</v>
      </c>
      <c r="E197" s="1084"/>
      <c r="F197" s="1219" t="str">
        <f t="shared" ref="F197" si="22">IF(N(E197),ROUND(E197*D197,2),"")</f>
        <v/>
      </c>
    </row>
    <row r="198" spans="1:9" s="42" customFormat="1" ht="63.75" outlineLevel="1">
      <c r="A198" s="256"/>
      <c r="B198" s="6" t="s">
        <v>1652</v>
      </c>
      <c r="C198" s="257"/>
      <c r="D198" s="258"/>
      <c r="E198" s="258"/>
      <c r="F198" s="1005"/>
    </row>
    <row r="199" spans="1:9" s="42" customFormat="1" outlineLevel="1">
      <c r="A199" s="259"/>
      <c r="B199" s="26" t="s">
        <v>1650</v>
      </c>
      <c r="C199" s="260"/>
      <c r="D199" s="261"/>
      <c r="E199" s="261"/>
      <c r="F199" s="1006"/>
    </row>
    <row r="200" spans="1:9" s="42" customFormat="1" ht="13.5" thickBot="1">
      <c r="A200" s="37"/>
      <c r="B200" s="38"/>
      <c r="C200" s="39"/>
      <c r="D200" s="40"/>
      <c r="E200" s="1176"/>
      <c r="F200" s="1177"/>
      <c r="G200" s="13"/>
      <c r="H200" s="41"/>
      <c r="I200" s="41"/>
    </row>
    <row r="201" spans="1:9" s="46" customFormat="1" ht="20.100000000000001" customHeight="1" thickBot="1">
      <c r="A201" s="976"/>
      <c r="B201" s="977" t="s">
        <v>1381</v>
      </c>
      <c r="C201" s="978"/>
      <c r="D201" s="979"/>
      <c r="E201" s="1183"/>
      <c r="F201" s="1108">
        <f>SUM(F146:F200)</f>
        <v>0</v>
      </c>
      <c r="G201" s="45"/>
      <c r="H201" s="45"/>
    </row>
    <row r="202" spans="1:9" s="87" customFormat="1">
      <c r="A202" s="100"/>
      <c r="B202" s="101"/>
      <c r="C202" s="102"/>
      <c r="D202" s="103"/>
      <c r="E202" s="1182"/>
      <c r="F202" s="1209"/>
      <c r="G202" s="25"/>
      <c r="H202" s="25"/>
    </row>
    <row r="203" spans="1:9" s="46" customFormat="1" ht="20.100000000000001" customHeight="1">
      <c r="A203" s="104" t="s">
        <v>1382</v>
      </c>
      <c r="B203" s="105" t="s">
        <v>1112</v>
      </c>
      <c r="C203" s="106"/>
      <c r="D203" s="107"/>
      <c r="E203" s="1210"/>
      <c r="F203" s="1211"/>
      <c r="G203" s="45"/>
      <c r="H203" s="45"/>
    </row>
    <row r="204" spans="1:9" s="42" customFormat="1" collapsed="1">
      <c r="A204" s="108"/>
      <c r="B204" s="109"/>
      <c r="C204" s="110"/>
      <c r="D204" s="111"/>
      <c r="E204" s="1212"/>
      <c r="F204" s="1213"/>
      <c r="G204" s="13"/>
      <c r="H204" s="41"/>
      <c r="I204" s="41"/>
    </row>
    <row r="205" spans="1:9" s="42" customFormat="1" outlineLevel="1">
      <c r="A205" s="252" t="s">
        <v>490</v>
      </c>
      <c r="B205" s="253" t="s">
        <v>1384</v>
      </c>
      <c r="C205" s="254"/>
      <c r="D205" s="255"/>
      <c r="E205" s="255"/>
      <c r="F205" s="1004"/>
    </row>
    <row r="206" spans="1:9" s="42" customFormat="1" ht="51" outlineLevel="1">
      <c r="A206" s="256"/>
      <c r="B206" s="6" t="s">
        <v>835</v>
      </c>
      <c r="C206" s="257"/>
      <c r="D206" s="258"/>
      <c r="E206" s="258"/>
      <c r="F206" s="1005"/>
    </row>
    <row r="207" spans="1:9" s="42" customFormat="1" ht="165.75" outlineLevel="1">
      <c r="A207" s="256"/>
      <c r="B207" s="6" t="s">
        <v>834</v>
      </c>
      <c r="C207" s="257"/>
      <c r="D207" s="258"/>
      <c r="E207" s="258"/>
      <c r="F207" s="1005"/>
    </row>
    <row r="208" spans="1:9" s="42" customFormat="1" ht="140.25" outlineLevel="1">
      <c r="A208" s="256"/>
      <c r="B208" s="6" t="s">
        <v>150</v>
      </c>
      <c r="C208" s="257"/>
      <c r="D208" s="258"/>
      <c r="E208" s="258"/>
      <c r="F208" s="1005"/>
    </row>
    <row r="209" spans="1:6" s="42" customFormat="1" outlineLevel="1">
      <c r="A209" s="259"/>
      <c r="B209" s="26" t="s">
        <v>1383</v>
      </c>
      <c r="C209" s="260"/>
      <c r="D209" s="261"/>
      <c r="E209" s="261"/>
      <c r="F209" s="1006"/>
    </row>
    <row r="210" spans="1:6" s="46" customFormat="1" ht="25.5" outlineLevel="1">
      <c r="A210" s="262" t="s">
        <v>487</v>
      </c>
      <c r="B210" s="5" t="s">
        <v>357</v>
      </c>
      <c r="C210" s="254" t="s">
        <v>491</v>
      </c>
      <c r="D210" s="264">
        <v>14</v>
      </c>
      <c r="E210" s="1084"/>
      <c r="F210" s="1219" t="str">
        <f t="shared" ref="F210:F213" si="23">IF(N(E210),ROUND(E210*D210,2),"")</f>
        <v/>
      </c>
    </row>
    <row r="211" spans="1:6" s="46" customFormat="1" ht="38.25" outlineLevel="1">
      <c r="A211" s="262" t="s">
        <v>488</v>
      </c>
      <c r="B211" s="5" t="s">
        <v>358</v>
      </c>
      <c r="C211" s="254" t="s">
        <v>491</v>
      </c>
      <c r="D211" s="264">
        <v>14</v>
      </c>
      <c r="E211" s="1084"/>
      <c r="F211" s="1219" t="str">
        <f t="shared" si="23"/>
        <v/>
      </c>
    </row>
    <row r="212" spans="1:6" s="46" customFormat="1" ht="38.25" outlineLevel="1">
      <c r="A212" s="262" t="s">
        <v>968</v>
      </c>
      <c r="B212" s="5" t="s">
        <v>1226</v>
      </c>
      <c r="C212" s="263" t="s">
        <v>491</v>
      </c>
      <c r="D212" s="264">
        <v>5</v>
      </c>
      <c r="E212" s="1084"/>
      <c r="F212" s="1219" t="str">
        <f t="shared" si="23"/>
        <v/>
      </c>
    </row>
    <row r="213" spans="1:6" s="46" customFormat="1" ht="38.25" outlineLevel="1">
      <c r="A213" s="262" t="s">
        <v>969</v>
      </c>
      <c r="B213" s="5" t="s">
        <v>2361</v>
      </c>
      <c r="C213" s="263" t="s">
        <v>491</v>
      </c>
      <c r="D213" s="264">
        <v>1</v>
      </c>
      <c r="E213" s="1084"/>
      <c r="F213" s="1219" t="str">
        <f t="shared" si="23"/>
        <v/>
      </c>
    </row>
    <row r="214" spans="1:6" s="42" customFormat="1" outlineLevel="1">
      <c r="A214" s="364"/>
      <c r="B214" s="318"/>
      <c r="C214" s="319"/>
      <c r="D214" s="264"/>
      <c r="E214" s="264"/>
      <c r="F214" s="1184"/>
    </row>
    <row r="215" spans="1:6" s="42" customFormat="1" outlineLevel="1">
      <c r="A215" s="252" t="s">
        <v>492</v>
      </c>
      <c r="B215" s="253" t="s">
        <v>836</v>
      </c>
      <c r="C215" s="254"/>
      <c r="D215" s="255"/>
      <c r="E215" s="255"/>
      <c r="F215" s="1004"/>
    </row>
    <row r="216" spans="1:6" s="42" customFormat="1" ht="194.25" customHeight="1" outlineLevel="1">
      <c r="A216" s="256"/>
      <c r="B216" s="368" t="s">
        <v>2362</v>
      </c>
      <c r="C216" s="257"/>
      <c r="D216" s="258"/>
      <c r="E216" s="258"/>
      <c r="F216" s="1005"/>
    </row>
    <row r="217" spans="1:6" s="42" customFormat="1" outlineLevel="1">
      <c r="A217" s="259"/>
      <c r="B217" s="26" t="s">
        <v>1383</v>
      </c>
      <c r="C217" s="260"/>
      <c r="D217" s="261"/>
      <c r="E217" s="261"/>
      <c r="F217" s="1006"/>
    </row>
    <row r="218" spans="1:6" s="46" customFormat="1" outlineLevel="1">
      <c r="A218" s="262" t="s">
        <v>483</v>
      </c>
      <c r="B218" s="5" t="s">
        <v>1227</v>
      </c>
      <c r="C218" s="263" t="s">
        <v>491</v>
      </c>
      <c r="D218" s="264">
        <v>1</v>
      </c>
      <c r="E218" s="1092"/>
      <c r="F218" s="1217" t="str">
        <f t="shared" ref="F218:F221" si="24">IF(N(E218),ROUND(E218*D218,2),"")</f>
        <v/>
      </c>
    </row>
    <row r="219" spans="1:6" s="46" customFormat="1" outlineLevel="1">
      <c r="A219" s="262" t="s">
        <v>484</v>
      </c>
      <c r="B219" s="5" t="s">
        <v>359</v>
      </c>
      <c r="C219" s="263" t="s">
        <v>491</v>
      </c>
      <c r="D219" s="264">
        <v>1</v>
      </c>
      <c r="E219" s="1092"/>
      <c r="F219" s="1217" t="str">
        <f t="shared" si="24"/>
        <v/>
      </c>
    </row>
    <row r="220" spans="1:6" s="42" customFormat="1" outlineLevel="1">
      <c r="A220" s="359"/>
      <c r="B220" s="360"/>
      <c r="C220" s="315"/>
      <c r="D220" s="258"/>
      <c r="E220" s="258"/>
      <c r="F220" s="1005"/>
    </row>
    <row r="221" spans="1:6" s="42" customFormat="1" outlineLevel="1">
      <c r="A221" s="252" t="s">
        <v>493</v>
      </c>
      <c r="B221" s="253" t="s">
        <v>360</v>
      </c>
      <c r="C221" s="254" t="s">
        <v>491</v>
      </c>
      <c r="D221" s="255">
        <v>3</v>
      </c>
      <c r="E221" s="1084"/>
      <c r="F221" s="1219" t="str">
        <f t="shared" si="24"/>
        <v/>
      </c>
    </row>
    <row r="222" spans="1:6" s="42" customFormat="1" ht="51" outlineLevel="1">
      <c r="A222" s="256"/>
      <c r="B222" s="6" t="s">
        <v>1228</v>
      </c>
      <c r="C222" s="257"/>
      <c r="D222" s="258"/>
      <c r="E222" s="258"/>
      <c r="F222" s="1005"/>
    </row>
    <row r="223" spans="1:6" s="42" customFormat="1" ht="76.5" outlineLevel="1">
      <c r="A223" s="256"/>
      <c r="B223" s="6" t="s">
        <v>361</v>
      </c>
      <c r="C223" s="257"/>
      <c r="D223" s="258"/>
      <c r="E223" s="258"/>
      <c r="F223" s="1005"/>
    </row>
    <row r="224" spans="1:6" s="46" customFormat="1" outlineLevel="1">
      <c r="A224" s="259"/>
      <c r="B224" s="26" t="s">
        <v>1383</v>
      </c>
      <c r="C224" s="260"/>
      <c r="D224" s="261"/>
      <c r="E224" s="261"/>
      <c r="F224" s="1006"/>
    </row>
    <row r="225" spans="1:6" s="42" customFormat="1" outlineLevel="1">
      <c r="A225" s="359"/>
      <c r="B225" s="360"/>
      <c r="C225" s="315"/>
      <c r="D225" s="258"/>
      <c r="E225" s="258"/>
      <c r="F225" s="1005"/>
    </row>
    <row r="226" spans="1:6" s="42" customFormat="1" ht="38.25" outlineLevel="1">
      <c r="A226" s="252" t="s">
        <v>901</v>
      </c>
      <c r="B226" s="253" t="s">
        <v>1126</v>
      </c>
      <c r="C226" s="254" t="s">
        <v>159</v>
      </c>
      <c r="D226" s="255">
        <v>1</v>
      </c>
      <c r="E226" s="1084"/>
      <c r="F226" s="1219" t="str">
        <f t="shared" ref="F226" si="25">IF(N(E226),ROUND(E226*D226,2),"")</f>
        <v/>
      </c>
    </row>
    <row r="227" spans="1:6" s="42" customFormat="1" ht="114.75" outlineLevel="1">
      <c r="A227" s="256"/>
      <c r="B227" s="6" t="s">
        <v>2439</v>
      </c>
      <c r="C227" s="257"/>
      <c r="D227" s="258"/>
      <c r="E227" s="258"/>
      <c r="F227" s="1005"/>
    </row>
    <row r="228" spans="1:6" s="42" customFormat="1" outlineLevel="1">
      <c r="A228" s="259"/>
      <c r="B228" s="26" t="s">
        <v>837</v>
      </c>
      <c r="C228" s="260"/>
      <c r="D228" s="261"/>
      <c r="E228" s="261"/>
      <c r="F228" s="1006"/>
    </row>
    <row r="229" spans="1:6" s="42" customFormat="1" outlineLevel="1">
      <c r="A229" s="359"/>
      <c r="B229" s="360"/>
      <c r="C229" s="315"/>
      <c r="D229" s="258"/>
      <c r="E229" s="258"/>
      <c r="F229" s="1005"/>
    </row>
    <row r="230" spans="1:6" s="42" customFormat="1" ht="38.25" outlineLevel="1">
      <c r="A230" s="252" t="s">
        <v>588</v>
      </c>
      <c r="B230" s="1075" t="s">
        <v>1127</v>
      </c>
      <c r="C230" s="254" t="s">
        <v>159</v>
      </c>
      <c r="D230" s="255">
        <v>1</v>
      </c>
      <c r="E230" s="1084"/>
      <c r="F230" s="1219" t="str">
        <f t="shared" ref="F230" si="26">IF(N(E230),ROUND(E230*D230,2),"")</f>
        <v/>
      </c>
    </row>
    <row r="231" spans="1:6" s="42" customFormat="1" ht="102" outlineLevel="1">
      <c r="A231" s="256"/>
      <c r="B231" s="392" t="s">
        <v>2441</v>
      </c>
      <c r="C231" s="257"/>
      <c r="D231" s="258"/>
      <c r="E231" s="258"/>
      <c r="F231" s="1005"/>
    </row>
    <row r="232" spans="1:6" s="42" customFormat="1" outlineLevel="1">
      <c r="A232" s="259"/>
      <c r="B232" s="26" t="s">
        <v>837</v>
      </c>
      <c r="C232" s="260"/>
      <c r="D232" s="261"/>
      <c r="E232" s="261"/>
      <c r="F232" s="1006"/>
    </row>
    <row r="233" spans="1:6" outlineLevel="1">
      <c r="A233" s="364"/>
      <c r="B233" s="318"/>
      <c r="C233" s="319"/>
      <c r="D233" s="264"/>
      <c r="E233" s="264"/>
      <c r="F233" s="1184"/>
    </row>
    <row r="234" spans="1:6" ht="25.5" outlineLevel="1">
      <c r="A234" s="252" t="s">
        <v>494</v>
      </c>
      <c r="B234" s="253" t="s">
        <v>362</v>
      </c>
      <c r="C234" s="254" t="s">
        <v>491</v>
      </c>
      <c r="D234" s="255">
        <v>1</v>
      </c>
      <c r="E234" s="1084"/>
      <c r="F234" s="1219" t="str">
        <f t="shared" ref="F234" si="27">IF(N(E234),ROUND(E234*D234,2),"")</f>
        <v/>
      </c>
    </row>
    <row r="235" spans="1:6" ht="204" outlineLevel="1">
      <c r="A235" s="256"/>
      <c r="B235" s="6" t="s">
        <v>2443</v>
      </c>
      <c r="C235" s="257"/>
      <c r="D235" s="258"/>
      <c r="E235" s="258"/>
      <c r="F235" s="1005"/>
    </row>
    <row r="236" spans="1:6" outlineLevel="1">
      <c r="A236" s="259"/>
      <c r="B236" s="26" t="s">
        <v>1111</v>
      </c>
      <c r="C236" s="260"/>
      <c r="D236" s="261"/>
      <c r="E236" s="261"/>
      <c r="F236" s="1006"/>
    </row>
    <row r="237" spans="1:6" outlineLevel="1">
      <c r="A237" s="359"/>
      <c r="B237" s="360"/>
      <c r="C237" s="315"/>
      <c r="D237" s="258"/>
      <c r="E237" s="258"/>
      <c r="F237" s="1005"/>
    </row>
    <row r="238" spans="1:6" ht="25.5" outlineLevel="1">
      <c r="A238" s="252" t="s">
        <v>897</v>
      </c>
      <c r="B238" s="253" t="s">
        <v>363</v>
      </c>
      <c r="C238" s="254" t="s">
        <v>491</v>
      </c>
      <c r="D238" s="255">
        <v>1</v>
      </c>
      <c r="E238" s="1084"/>
      <c r="F238" s="1219" t="str">
        <f t="shared" ref="F238" si="28">IF(N(E238),ROUND(E238*D238,2),"")</f>
        <v/>
      </c>
    </row>
    <row r="239" spans="1:6" ht="204" outlineLevel="1">
      <c r="A239" s="256"/>
      <c r="B239" s="6" t="s">
        <v>2443</v>
      </c>
      <c r="C239" s="257"/>
      <c r="D239" s="258"/>
      <c r="E239" s="258"/>
      <c r="F239" s="1005"/>
    </row>
    <row r="240" spans="1:6" outlineLevel="1">
      <c r="A240" s="259"/>
      <c r="B240" s="26" t="s">
        <v>1111</v>
      </c>
      <c r="C240" s="260"/>
      <c r="D240" s="261"/>
      <c r="E240" s="261"/>
      <c r="F240" s="1006"/>
    </row>
    <row r="241" spans="1:6" outlineLevel="1">
      <c r="A241" s="359"/>
      <c r="B241" s="360"/>
      <c r="C241" s="315"/>
      <c r="D241" s="258"/>
      <c r="E241" s="258"/>
      <c r="F241" s="1005"/>
    </row>
    <row r="242" spans="1:6" ht="25.5" outlineLevel="1">
      <c r="A242" s="252" t="s">
        <v>898</v>
      </c>
      <c r="B242" s="253" t="s">
        <v>1229</v>
      </c>
      <c r="C242" s="254" t="s">
        <v>491</v>
      </c>
      <c r="D242" s="255">
        <v>2</v>
      </c>
      <c r="E242" s="1084"/>
      <c r="F242" s="1219" t="str">
        <f t="shared" ref="F242" si="29">IF(N(E242),ROUND(E242*D242,2),"")</f>
        <v/>
      </c>
    </row>
    <row r="243" spans="1:6" ht="229.5" outlineLevel="1">
      <c r="A243" s="256"/>
      <c r="B243" s="6" t="s">
        <v>2446</v>
      </c>
      <c r="C243" s="257"/>
      <c r="D243" s="258"/>
      <c r="E243" s="258"/>
      <c r="F243" s="1005"/>
    </row>
    <row r="244" spans="1:6" outlineLevel="1">
      <c r="A244" s="259"/>
      <c r="B244" s="26" t="s">
        <v>1111</v>
      </c>
      <c r="C244" s="260"/>
      <c r="D244" s="261"/>
      <c r="E244" s="261"/>
      <c r="F244" s="1006"/>
    </row>
    <row r="245" spans="1:6" outlineLevel="1">
      <c r="A245" s="364"/>
      <c r="B245" s="318"/>
      <c r="C245" s="319"/>
      <c r="D245" s="264"/>
      <c r="E245" s="264"/>
      <c r="F245" s="1184"/>
    </row>
    <row r="246" spans="1:6" ht="25.5" outlineLevel="1">
      <c r="A246" s="252" t="s">
        <v>899</v>
      </c>
      <c r="B246" s="253" t="s">
        <v>1953</v>
      </c>
      <c r="C246" s="254" t="s">
        <v>491</v>
      </c>
      <c r="D246" s="255">
        <v>5</v>
      </c>
      <c r="E246" s="1084"/>
      <c r="F246" s="1219" t="str">
        <f t="shared" ref="F246" si="30">IF(N(E246),ROUND(E246*D246,2),"")</f>
        <v/>
      </c>
    </row>
    <row r="247" spans="1:6" ht="191.25" outlineLevel="1">
      <c r="A247" s="256"/>
      <c r="B247" s="6" t="s">
        <v>2448</v>
      </c>
      <c r="C247" s="257"/>
      <c r="D247" s="258"/>
      <c r="E247" s="258"/>
      <c r="F247" s="1005"/>
    </row>
    <row r="248" spans="1:6" outlineLevel="1">
      <c r="A248" s="259"/>
      <c r="B248" s="26" t="s">
        <v>1111</v>
      </c>
      <c r="C248" s="260"/>
      <c r="D248" s="261"/>
      <c r="E248" s="261"/>
      <c r="F248" s="1006"/>
    </row>
    <row r="249" spans="1:6" outlineLevel="1">
      <c r="A249" s="359"/>
      <c r="B249" s="360"/>
      <c r="C249" s="315"/>
      <c r="D249" s="258"/>
      <c r="E249" s="258"/>
      <c r="F249" s="1005"/>
    </row>
    <row r="250" spans="1:6" ht="38.25" outlineLevel="1">
      <c r="A250" s="252" t="s">
        <v>909</v>
      </c>
      <c r="B250" s="253" t="s">
        <v>1954</v>
      </c>
      <c r="C250" s="254" t="s">
        <v>491</v>
      </c>
      <c r="D250" s="255">
        <v>4</v>
      </c>
      <c r="E250" s="1084"/>
      <c r="F250" s="1219" t="str">
        <f t="shared" ref="F250" si="31">IF(N(E250),ROUND(E250*D250,2),"")</f>
        <v/>
      </c>
    </row>
    <row r="251" spans="1:6" ht="178.5" outlineLevel="1">
      <c r="A251" s="256"/>
      <c r="B251" s="6" t="s">
        <v>2450</v>
      </c>
      <c r="C251" s="257"/>
      <c r="D251" s="258"/>
      <c r="E251" s="258"/>
      <c r="F251" s="1005"/>
    </row>
    <row r="252" spans="1:6" outlineLevel="1">
      <c r="A252" s="259"/>
      <c r="B252" s="26" t="s">
        <v>169</v>
      </c>
      <c r="C252" s="260"/>
      <c r="D252" s="261"/>
      <c r="E252" s="261"/>
      <c r="F252" s="1006"/>
    </row>
    <row r="253" spans="1:6" outlineLevel="1">
      <c r="A253" s="256"/>
      <c r="B253" s="6"/>
      <c r="C253" s="257"/>
      <c r="D253" s="258"/>
      <c r="E253" s="258"/>
      <c r="F253" s="1005"/>
    </row>
    <row r="254" spans="1:6" ht="25.5" outlineLevel="1">
      <c r="A254" s="252" t="s">
        <v>916</v>
      </c>
      <c r="B254" s="253" t="s">
        <v>1497</v>
      </c>
      <c r="C254" s="254" t="s">
        <v>491</v>
      </c>
      <c r="D254" s="255">
        <v>1</v>
      </c>
      <c r="E254" s="1084"/>
      <c r="F254" s="1219" t="str">
        <f t="shared" ref="F254" si="32">IF(N(E254),ROUND(E254*D254,2),"")</f>
        <v/>
      </c>
    </row>
    <row r="255" spans="1:6" ht="242.25" outlineLevel="1">
      <c r="A255" s="256"/>
      <c r="B255" s="6" t="s">
        <v>2451</v>
      </c>
      <c r="C255" s="257"/>
      <c r="D255" s="258"/>
      <c r="E255" s="258"/>
      <c r="F255" s="1005"/>
    </row>
    <row r="256" spans="1:6" outlineLevel="1">
      <c r="A256" s="259"/>
      <c r="B256" s="26" t="s">
        <v>1111</v>
      </c>
      <c r="C256" s="260"/>
      <c r="D256" s="261"/>
      <c r="E256" s="261"/>
      <c r="F256" s="1006"/>
    </row>
    <row r="257" spans="1:6" outlineLevel="1">
      <c r="A257" s="364"/>
      <c r="B257" s="318"/>
      <c r="C257" s="319"/>
      <c r="D257" s="264"/>
      <c r="E257" s="264"/>
      <c r="F257" s="1184"/>
    </row>
    <row r="258" spans="1:6" ht="25.5" outlineLevel="1">
      <c r="A258" s="252" t="s">
        <v>987</v>
      </c>
      <c r="B258" s="253" t="s">
        <v>1498</v>
      </c>
      <c r="C258" s="254" t="s">
        <v>491</v>
      </c>
      <c r="D258" s="255">
        <v>1</v>
      </c>
      <c r="E258" s="1084"/>
      <c r="F258" s="1219" t="str">
        <f t="shared" ref="F258" si="33">IF(N(E258),ROUND(E258*D258,2),"")</f>
        <v/>
      </c>
    </row>
    <row r="259" spans="1:6" ht="191.25" outlineLevel="1">
      <c r="A259" s="256"/>
      <c r="B259" s="6" t="s">
        <v>2453</v>
      </c>
      <c r="C259" s="257"/>
      <c r="D259" s="258"/>
      <c r="E259" s="258"/>
      <c r="F259" s="1005"/>
    </row>
    <row r="260" spans="1:6" outlineLevel="1">
      <c r="A260" s="259"/>
      <c r="B260" s="26" t="s">
        <v>1111</v>
      </c>
      <c r="C260" s="260"/>
      <c r="D260" s="261"/>
      <c r="E260" s="261"/>
      <c r="F260" s="1006"/>
    </row>
    <row r="261" spans="1:6" outlineLevel="1">
      <c r="A261" s="256"/>
      <c r="B261" s="6"/>
      <c r="C261" s="257"/>
      <c r="D261" s="258"/>
      <c r="E261" s="258"/>
      <c r="F261" s="1005"/>
    </row>
    <row r="262" spans="1:6" ht="25.5" outlineLevel="1">
      <c r="A262" s="252" t="s">
        <v>990</v>
      </c>
      <c r="B262" s="253" t="s">
        <v>1499</v>
      </c>
      <c r="C262" s="254" t="s">
        <v>491</v>
      </c>
      <c r="D262" s="255">
        <v>1</v>
      </c>
      <c r="E262" s="1084"/>
      <c r="F262" s="1219" t="str">
        <f t="shared" ref="F262" si="34">IF(N(E262),ROUND(E262*D262,2),"")</f>
        <v/>
      </c>
    </row>
    <row r="263" spans="1:6" ht="191.25" outlineLevel="1">
      <c r="A263" s="256"/>
      <c r="B263" s="6" t="s">
        <v>2455</v>
      </c>
      <c r="C263" s="257"/>
      <c r="D263" s="258"/>
      <c r="E263" s="258"/>
      <c r="F263" s="1005"/>
    </row>
    <row r="264" spans="1:6" outlineLevel="1">
      <c r="A264" s="259"/>
      <c r="B264" s="26" t="s">
        <v>1111</v>
      </c>
      <c r="C264" s="260"/>
      <c r="D264" s="261"/>
      <c r="E264" s="261"/>
      <c r="F264" s="1006"/>
    </row>
    <row r="265" spans="1:6" outlineLevel="1">
      <c r="A265" s="256"/>
      <c r="B265" s="6"/>
      <c r="C265" s="257"/>
      <c r="D265" s="258"/>
      <c r="E265" s="258"/>
      <c r="F265" s="1005"/>
    </row>
    <row r="266" spans="1:6" ht="25.5" outlineLevel="1">
      <c r="A266" s="252" t="s">
        <v>991</v>
      </c>
      <c r="B266" s="253" t="s">
        <v>1500</v>
      </c>
      <c r="C266" s="254" t="s">
        <v>491</v>
      </c>
      <c r="D266" s="255">
        <v>1</v>
      </c>
      <c r="E266" s="1084"/>
      <c r="F266" s="1219" t="str">
        <f t="shared" ref="F266" si="35">IF(N(E266),ROUND(E266*D266,2),"")</f>
        <v/>
      </c>
    </row>
    <row r="267" spans="1:6" ht="178.5" outlineLevel="1">
      <c r="A267" s="256"/>
      <c r="B267" s="6" t="s">
        <v>2457</v>
      </c>
      <c r="C267" s="257"/>
      <c r="D267" s="258"/>
      <c r="E267" s="258"/>
      <c r="F267" s="1005"/>
    </row>
    <row r="268" spans="1:6" outlineLevel="1">
      <c r="A268" s="259"/>
      <c r="B268" s="26" t="s">
        <v>1111</v>
      </c>
      <c r="C268" s="260"/>
      <c r="D268" s="261"/>
      <c r="E268" s="261"/>
      <c r="F268" s="1006"/>
    </row>
    <row r="269" spans="1:6" outlineLevel="1">
      <c r="A269" s="364"/>
      <c r="B269" s="318"/>
      <c r="C269" s="319"/>
      <c r="D269" s="264"/>
      <c r="E269" s="264"/>
      <c r="F269" s="1184"/>
    </row>
    <row r="270" spans="1:6" ht="38.25" outlineLevel="1">
      <c r="A270" s="252" t="s">
        <v>992</v>
      </c>
      <c r="B270" s="253" t="s">
        <v>1501</v>
      </c>
      <c r="C270" s="254" t="s">
        <v>491</v>
      </c>
      <c r="D270" s="255">
        <v>1</v>
      </c>
      <c r="E270" s="1084"/>
      <c r="F270" s="1219" t="str">
        <f t="shared" ref="F270" si="36">IF(N(E270),ROUND(E270*D270,2),"")</f>
        <v/>
      </c>
    </row>
    <row r="271" spans="1:6" ht="178.5" outlineLevel="1">
      <c r="A271" s="256"/>
      <c r="B271" s="6" t="s">
        <v>365</v>
      </c>
      <c r="C271" s="257"/>
      <c r="D271" s="258"/>
      <c r="E271" s="258"/>
      <c r="F271" s="1005"/>
    </row>
    <row r="272" spans="1:6" outlineLevel="1">
      <c r="A272" s="259"/>
      <c r="B272" s="26" t="s">
        <v>169</v>
      </c>
      <c r="C272" s="260"/>
      <c r="D272" s="261"/>
      <c r="E272" s="261"/>
      <c r="F272" s="1006"/>
    </row>
    <row r="273" spans="1:9" outlineLevel="1">
      <c r="A273" s="256"/>
      <c r="B273" s="6"/>
      <c r="C273" s="257"/>
      <c r="D273" s="258"/>
      <c r="E273" s="258"/>
      <c r="F273" s="1005"/>
    </row>
    <row r="274" spans="1:9" ht="38.25" outlineLevel="1">
      <c r="A274" s="252" t="s">
        <v>1037</v>
      </c>
      <c r="B274" s="253" t="s">
        <v>1502</v>
      </c>
      <c r="C274" s="254" t="s">
        <v>491</v>
      </c>
      <c r="D274" s="369">
        <v>2</v>
      </c>
      <c r="E274" s="1084"/>
      <c r="F274" s="1219" t="str">
        <f t="shared" ref="F274" si="37">IF(N(E274),ROUND(E274*D274,2),"")</f>
        <v/>
      </c>
    </row>
    <row r="275" spans="1:9" ht="153" outlineLevel="1">
      <c r="A275" s="256"/>
      <c r="B275" s="6" t="s">
        <v>364</v>
      </c>
      <c r="C275" s="257"/>
      <c r="D275" s="370"/>
      <c r="E275" s="370"/>
      <c r="F275" s="1229"/>
    </row>
    <row r="276" spans="1:9" outlineLevel="1">
      <c r="A276" s="259"/>
      <c r="B276" s="26" t="s">
        <v>169</v>
      </c>
      <c r="C276" s="260"/>
      <c r="D276" s="371"/>
      <c r="E276" s="371"/>
      <c r="F276" s="1230"/>
    </row>
    <row r="277" spans="1:9" outlineLevel="1">
      <c r="A277" s="1076"/>
      <c r="B277" s="109"/>
      <c r="C277" s="1077"/>
      <c r="D277" s="1078"/>
      <c r="E277" s="1078"/>
      <c r="F277" s="1231"/>
    </row>
    <row r="278" spans="1:9" s="42" customFormat="1" ht="63.75">
      <c r="A278" s="418" t="s">
        <v>1038</v>
      </c>
      <c r="B278" s="1082" t="s">
        <v>2459</v>
      </c>
      <c r="C278" s="1083"/>
      <c r="D278" s="414"/>
      <c r="E278" s="264"/>
      <c r="F278" s="1184"/>
      <c r="G278" s="13"/>
      <c r="H278" s="41"/>
      <c r="I278" s="41"/>
    </row>
    <row r="279" spans="1:9" s="42" customFormat="1">
      <c r="A279" s="418"/>
      <c r="B279" s="1079" t="s">
        <v>2440</v>
      </c>
      <c r="C279" s="254" t="s">
        <v>491</v>
      </c>
      <c r="D279" s="369">
        <v>1</v>
      </c>
      <c r="E279" s="930"/>
      <c r="F279" s="1184" t="str">
        <f t="shared" ref="F279:F288" si="38">IF(N(E279),ROUND(E279*D279,2),"")</f>
        <v/>
      </c>
      <c r="G279" s="13"/>
      <c r="H279" s="41"/>
      <c r="I279" s="41"/>
    </row>
    <row r="280" spans="1:9" s="42" customFormat="1">
      <c r="A280" s="418"/>
      <c r="B280" s="1079" t="s">
        <v>2442</v>
      </c>
      <c r="C280" s="254" t="s">
        <v>491</v>
      </c>
      <c r="D280" s="369">
        <v>1</v>
      </c>
      <c r="E280" s="930"/>
      <c r="F280" s="1184" t="str">
        <f t="shared" si="38"/>
        <v/>
      </c>
      <c r="G280" s="13"/>
      <c r="H280" s="41"/>
      <c r="I280" s="41"/>
    </row>
    <row r="281" spans="1:9" s="42" customFormat="1">
      <c r="A281" s="418"/>
      <c r="B281" s="1079" t="s">
        <v>2444</v>
      </c>
      <c r="C281" s="254" t="s">
        <v>491</v>
      </c>
      <c r="D281" s="369">
        <v>1</v>
      </c>
      <c r="E281" s="930"/>
      <c r="F281" s="1184" t="str">
        <f t="shared" si="38"/>
        <v/>
      </c>
      <c r="G281" s="13"/>
      <c r="H281" s="41"/>
      <c r="I281" s="41"/>
    </row>
    <row r="282" spans="1:9" s="42" customFormat="1">
      <c r="A282" s="418"/>
      <c r="B282" s="1079" t="s">
        <v>2445</v>
      </c>
      <c r="C282" s="254" t="s">
        <v>491</v>
      </c>
      <c r="D282" s="369">
        <v>1</v>
      </c>
      <c r="E282" s="930"/>
      <c r="F282" s="1184" t="str">
        <f t="shared" si="38"/>
        <v/>
      </c>
      <c r="G282" s="13"/>
      <c r="H282" s="41"/>
      <c r="I282" s="41"/>
    </row>
    <row r="283" spans="1:9" s="42" customFormat="1">
      <c r="A283" s="418"/>
      <c r="B283" s="1079" t="s">
        <v>2447</v>
      </c>
      <c r="C283" s="254" t="s">
        <v>491</v>
      </c>
      <c r="D283" s="369">
        <v>2</v>
      </c>
      <c r="E283" s="930"/>
      <c r="F283" s="1184" t="str">
        <f t="shared" si="38"/>
        <v/>
      </c>
      <c r="G283" s="13"/>
      <c r="H283" s="41"/>
      <c r="I283" s="41"/>
    </row>
    <row r="284" spans="1:9" s="42" customFormat="1">
      <c r="A284" s="418"/>
      <c r="B284" s="1079" t="s">
        <v>2449</v>
      </c>
      <c r="C284" s="254" t="s">
        <v>491</v>
      </c>
      <c r="D284" s="369">
        <v>5</v>
      </c>
      <c r="E284" s="930"/>
      <c r="F284" s="1184" t="str">
        <f t="shared" si="38"/>
        <v/>
      </c>
      <c r="G284" s="13"/>
      <c r="H284" s="41"/>
      <c r="I284" s="41"/>
    </row>
    <row r="285" spans="1:9" s="42" customFormat="1">
      <c r="A285" s="418"/>
      <c r="B285" s="1079" t="s">
        <v>2452</v>
      </c>
      <c r="C285" s="254" t="s">
        <v>491</v>
      </c>
      <c r="D285" s="369">
        <v>1</v>
      </c>
      <c r="E285" s="930"/>
      <c r="F285" s="1184" t="str">
        <f t="shared" si="38"/>
        <v/>
      </c>
      <c r="G285" s="13"/>
      <c r="H285" s="41"/>
      <c r="I285" s="41"/>
    </row>
    <row r="286" spans="1:9" s="42" customFormat="1">
      <c r="A286" s="418"/>
      <c r="B286" s="1079" t="s">
        <v>2454</v>
      </c>
      <c r="C286" s="254" t="s">
        <v>491</v>
      </c>
      <c r="D286" s="369">
        <v>1</v>
      </c>
      <c r="E286" s="930"/>
      <c r="F286" s="1184" t="str">
        <f t="shared" si="38"/>
        <v/>
      </c>
      <c r="G286" s="13"/>
      <c r="H286" s="41"/>
      <c r="I286" s="41"/>
    </row>
    <row r="287" spans="1:9" s="42" customFormat="1">
      <c r="A287" s="418"/>
      <c r="B287" s="1079" t="s">
        <v>2456</v>
      </c>
      <c r="C287" s="254" t="s">
        <v>491</v>
      </c>
      <c r="D287" s="369">
        <v>1</v>
      </c>
      <c r="E287" s="930"/>
      <c r="F287" s="1184" t="str">
        <f t="shared" si="38"/>
        <v/>
      </c>
      <c r="G287" s="13"/>
      <c r="H287" s="41"/>
      <c r="I287" s="41"/>
    </row>
    <row r="288" spans="1:9" s="42" customFormat="1">
      <c r="A288" s="418"/>
      <c r="B288" s="1079" t="s">
        <v>2458</v>
      </c>
      <c r="C288" s="254" t="s">
        <v>491</v>
      </c>
      <c r="D288" s="369">
        <v>1</v>
      </c>
      <c r="E288" s="930"/>
      <c r="F288" s="1184" t="str">
        <f t="shared" si="38"/>
        <v/>
      </c>
      <c r="G288" s="13"/>
      <c r="H288" s="41"/>
      <c r="I288" s="41"/>
    </row>
    <row r="289" spans="1:10" s="42" customFormat="1" ht="13.5" thickBot="1">
      <c r="A289" s="758"/>
      <c r="B289" s="1079"/>
      <c r="C289" s="1080"/>
      <c r="D289" s="1081"/>
      <c r="E289" s="1182"/>
      <c r="F289" s="1209"/>
      <c r="G289" s="13"/>
      <c r="H289" s="41"/>
      <c r="I289" s="41"/>
    </row>
    <row r="290" spans="1:10" s="46" customFormat="1" ht="20.100000000000001" customHeight="1" thickBot="1">
      <c r="A290" s="976"/>
      <c r="B290" s="977" t="s">
        <v>1648</v>
      </c>
      <c r="C290" s="978"/>
      <c r="D290" s="979"/>
      <c r="E290" s="1183"/>
      <c r="F290" s="1108">
        <f>SUM(F205:F289)</f>
        <v>0</v>
      </c>
      <c r="G290" s="45"/>
      <c r="H290" s="45"/>
      <c r="J290" s="42"/>
    </row>
    <row r="291" spans="1:10" s="87" customFormat="1">
      <c r="A291" s="100"/>
      <c r="B291" s="101"/>
      <c r="C291" s="102"/>
      <c r="D291" s="103"/>
      <c r="E291" s="1182"/>
      <c r="F291" s="1209"/>
      <c r="G291" s="25"/>
      <c r="H291" s="25"/>
    </row>
    <row r="292" spans="1:10" s="46" customFormat="1" ht="20.100000000000001" customHeight="1">
      <c r="A292" s="104" t="s">
        <v>838</v>
      </c>
      <c r="B292" s="105" t="s">
        <v>281</v>
      </c>
      <c r="C292" s="106"/>
      <c r="D292" s="107"/>
      <c r="E292" s="1210"/>
      <c r="F292" s="1211"/>
      <c r="G292" s="45"/>
      <c r="H292" s="45"/>
    </row>
    <row r="293" spans="1:10" s="42" customFormat="1" collapsed="1">
      <c r="A293" s="108"/>
      <c r="B293" s="109"/>
      <c r="C293" s="110"/>
      <c r="D293" s="111"/>
      <c r="E293" s="1212"/>
      <c r="F293" s="1213"/>
      <c r="G293" s="13"/>
      <c r="H293" s="41"/>
      <c r="I293" s="41"/>
    </row>
    <row r="294" spans="1:10" s="42" customFormat="1" ht="25.5" outlineLevel="1">
      <c r="A294" s="252" t="s">
        <v>490</v>
      </c>
      <c r="B294" s="253" t="s">
        <v>2434</v>
      </c>
      <c r="C294" s="254" t="s">
        <v>159</v>
      </c>
      <c r="D294" s="255">
        <v>1</v>
      </c>
      <c r="E294" s="1084"/>
      <c r="F294" s="1219" t="str">
        <f t="shared" ref="F294" si="39">IF(N(E294),ROUND(E294*D294,2),"")</f>
        <v/>
      </c>
    </row>
    <row r="295" spans="1:10" s="42" customFormat="1" ht="51" outlineLevel="1">
      <c r="A295" s="256"/>
      <c r="B295" s="6" t="s">
        <v>2460</v>
      </c>
      <c r="C295" s="257"/>
      <c r="D295" s="258"/>
      <c r="E295" s="1005"/>
      <c r="F295" s="1005"/>
    </row>
    <row r="296" spans="1:10" s="42" customFormat="1" outlineLevel="1">
      <c r="A296" s="259"/>
      <c r="B296" s="26" t="s">
        <v>2148</v>
      </c>
      <c r="C296" s="260"/>
      <c r="D296" s="261"/>
      <c r="E296" s="1006"/>
      <c r="F296" s="1006"/>
    </row>
    <row r="297" spans="1:10" s="42" customFormat="1" ht="13.5" thickBot="1">
      <c r="A297" s="37"/>
      <c r="B297" s="38"/>
      <c r="C297" s="39"/>
      <c r="D297" s="40"/>
      <c r="E297" s="1176"/>
      <c r="F297" s="1177"/>
      <c r="G297" s="13"/>
      <c r="H297" s="41"/>
      <c r="I297" s="41"/>
    </row>
    <row r="298" spans="1:10" s="46" customFormat="1" ht="20.100000000000001" customHeight="1" thickBot="1">
      <c r="A298" s="976"/>
      <c r="B298" s="977" t="s">
        <v>1647</v>
      </c>
      <c r="C298" s="978"/>
      <c r="D298" s="979"/>
      <c r="E298" s="1183"/>
      <c r="F298" s="1108">
        <f>SUM(F294:F297)</f>
        <v>0</v>
      </c>
      <c r="G298" s="45"/>
      <c r="H298" s="45"/>
    </row>
    <row r="299" spans="1:10" s="87" customFormat="1">
      <c r="A299" s="100"/>
      <c r="B299" s="101"/>
      <c r="C299" s="102"/>
      <c r="D299" s="103"/>
      <c r="E299" s="1182"/>
      <c r="F299" s="1209"/>
      <c r="G299" s="25"/>
      <c r="H299" s="25"/>
    </row>
    <row r="300" spans="1:10" s="46" customFormat="1" ht="20.100000000000001" customHeight="1">
      <c r="A300" s="104" t="s">
        <v>846</v>
      </c>
      <c r="B300" s="105" t="s">
        <v>839</v>
      </c>
      <c r="C300" s="106"/>
      <c r="D300" s="107"/>
      <c r="E300" s="1210"/>
      <c r="F300" s="1211"/>
      <c r="G300" s="45"/>
      <c r="H300" s="45"/>
    </row>
    <row r="301" spans="1:10" s="42" customFormat="1" collapsed="1">
      <c r="A301" s="108"/>
      <c r="B301" s="109"/>
      <c r="C301" s="110"/>
      <c r="D301" s="111"/>
      <c r="E301" s="1212"/>
      <c r="F301" s="1213"/>
      <c r="G301" s="13"/>
      <c r="H301" s="41"/>
      <c r="I301" s="41"/>
    </row>
    <row r="302" spans="1:10" s="42" customFormat="1" ht="25.5" outlineLevel="1">
      <c r="A302" s="252" t="s">
        <v>490</v>
      </c>
      <c r="B302" s="253" t="s">
        <v>843</v>
      </c>
      <c r="C302" s="254"/>
      <c r="D302" s="255"/>
      <c r="E302" s="1004"/>
      <c r="F302" s="1004"/>
    </row>
    <row r="303" spans="1:10" s="42" customFormat="1" ht="51" outlineLevel="1">
      <c r="A303" s="256"/>
      <c r="B303" s="6" t="s">
        <v>840</v>
      </c>
      <c r="C303" s="257"/>
      <c r="D303" s="258"/>
      <c r="E303" s="1005"/>
      <c r="F303" s="1005"/>
    </row>
    <row r="304" spans="1:10" s="42" customFormat="1" ht="14.25" outlineLevel="1">
      <c r="A304" s="259"/>
      <c r="B304" s="26" t="s">
        <v>844</v>
      </c>
      <c r="C304" s="260"/>
      <c r="D304" s="261"/>
      <c r="E304" s="1006"/>
      <c r="F304" s="1006"/>
    </row>
    <row r="305" spans="1:9" s="46" customFormat="1" ht="14.25" outlineLevel="1">
      <c r="A305" s="262" t="s">
        <v>487</v>
      </c>
      <c r="B305" s="5" t="s">
        <v>841</v>
      </c>
      <c r="C305" s="254" t="s">
        <v>521</v>
      </c>
      <c r="D305" s="264">
        <v>1640</v>
      </c>
      <c r="E305" s="1085"/>
      <c r="F305" s="1218" t="str">
        <f t="shared" ref="F305:F306" si="40">IF(N(E305),ROUND(E305*D305,2),"")</f>
        <v/>
      </c>
    </row>
    <row r="306" spans="1:9" s="46" customFormat="1" ht="14.25" outlineLevel="1">
      <c r="A306" s="262" t="s">
        <v>488</v>
      </c>
      <c r="B306" s="5" t="s">
        <v>842</v>
      </c>
      <c r="C306" s="263" t="s">
        <v>521</v>
      </c>
      <c r="D306" s="264">
        <v>365</v>
      </c>
      <c r="E306" s="1085"/>
      <c r="F306" s="1218" t="str">
        <f t="shared" si="40"/>
        <v/>
      </c>
    </row>
    <row r="307" spans="1:9" s="42" customFormat="1" ht="13.5" thickBot="1">
      <c r="A307" s="37"/>
      <c r="B307" s="38"/>
      <c r="C307" s="39"/>
      <c r="D307" s="40"/>
      <c r="E307" s="1176"/>
      <c r="F307" s="1177"/>
      <c r="G307" s="13"/>
      <c r="H307" s="41"/>
      <c r="I307" s="41"/>
    </row>
    <row r="308" spans="1:9" s="46" customFormat="1" ht="20.100000000000001" customHeight="1" thickBot="1">
      <c r="A308" s="976"/>
      <c r="B308" s="977" t="s">
        <v>845</v>
      </c>
      <c r="C308" s="978"/>
      <c r="D308" s="979"/>
      <c r="E308" s="1183"/>
      <c r="F308" s="1108">
        <f>SUM(F304:F307)</f>
        <v>0</v>
      </c>
      <c r="G308" s="45"/>
      <c r="H308" s="45"/>
    </row>
    <row r="309" spans="1:9" s="87" customFormat="1">
      <c r="A309" s="100"/>
      <c r="B309" s="101"/>
      <c r="C309" s="102"/>
      <c r="D309" s="103"/>
      <c r="E309" s="1182"/>
      <c r="F309" s="1209"/>
      <c r="G309" s="25"/>
      <c r="H309" s="25"/>
    </row>
    <row r="310" spans="1:9" s="46" customFormat="1" ht="20.100000000000001" customHeight="1">
      <c r="A310" s="104" t="s">
        <v>1104</v>
      </c>
      <c r="B310" s="105" t="s">
        <v>1341</v>
      </c>
      <c r="C310" s="106"/>
      <c r="D310" s="107"/>
      <c r="E310" s="1210"/>
      <c r="F310" s="1211"/>
      <c r="G310" s="45"/>
      <c r="H310" s="45"/>
    </row>
    <row r="311" spans="1:9" s="42" customFormat="1" collapsed="1">
      <c r="A311" s="108"/>
      <c r="B311" s="109"/>
      <c r="C311" s="110"/>
      <c r="D311" s="111"/>
      <c r="E311" s="1212"/>
      <c r="F311" s="1213"/>
      <c r="G311" s="13"/>
      <c r="H311" s="41"/>
      <c r="I311" s="41"/>
    </row>
    <row r="312" spans="1:9" s="42" customFormat="1" outlineLevel="1">
      <c r="A312" s="252" t="s">
        <v>490</v>
      </c>
      <c r="B312" s="253" t="s">
        <v>847</v>
      </c>
      <c r="C312" s="254"/>
      <c r="D312" s="255"/>
      <c r="E312" s="255"/>
      <c r="F312" s="1004"/>
    </row>
    <row r="313" spans="1:9" s="42" customFormat="1" ht="51" outlineLevel="1">
      <c r="A313" s="256"/>
      <c r="B313" s="6" t="s">
        <v>1101</v>
      </c>
      <c r="C313" s="257"/>
      <c r="D313" s="258"/>
      <c r="E313" s="258"/>
      <c r="F313" s="1005"/>
    </row>
    <row r="314" spans="1:9" s="42" customFormat="1" ht="14.25" outlineLevel="1">
      <c r="A314" s="259"/>
      <c r="B314" s="26" t="s">
        <v>848</v>
      </c>
      <c r="C314" s="260"/>
      <c r="D314" s="261"/>
      <c r="E314" s="1151"/>
      <c r="F314" s="1232"/>
    </row>
    <row r="315" spans="1:9" s="46" customFormat="1" ht="14.25" outlineLevel="1">
      <c r="A315" s="262" t="s">
        <v>487</v>
      </c>
      <c r="B315" s="5" t="s">
        <v>849</v>
      </c>
      <c r="C315" s="263" t="s">
        <v>521</v>
      </c>
      <c r="D315" s="264">
        <v>295</v>
      </c>
      <c r="E315" s="1084"/>
      <c r="F315" s="1219" t="str">
        <f t="shared" ref="F315:F320" si="41">IF(N(E315),ROUND(E315*D315,2),"")</f>
        <v/>
      </c>
    </row>
    <row r="316" spans="1:9" s="46" customFormat="1" ht="14.25" outlineLevel="1">
      <c r="A316" s="262" t="s">
        <v>488</v>
      </c>
      <c r="B316" s="5" t="s">
        <v>366</v>
      </c>
      <c r="C316" s="263" t="s">
        <v>521</v>
      </c>
      <c r="D316" s="264">
        <v>295</v>
      </c>
      <c r="E316" s="1084"/>
      <c r="F316" s="1219" t="str">
        <f t="shared" si="41"/>
        <v/>
      </c>
    </row>
    <row r="317" spans="1:9" s="46" customFormat="1" ht="25.5" outlineLevel="1">
      <c r="A317" s="262" t="s">
        <v>968</v>
      </c>
      <c r="B317" s="5" t="s">
        <v>367</v>
      </c>
      <c r="C317" s="263" t="s">
        <v>521</v>
      </c>
      <c r="D317" s="264">
        <v>295</v>
      </c>
      <c r="E317" s="1092"/>
      <c r="F317" s="1219" t="str">
        <f t="shared" si="41"/>
        <v/>
      </c>
    </row>
    <row r="318" spans="1:9" s="46" customFormat="1" ht="25.5" outlineLevel="1">
      <c r="A318" s="262" t="s">
        <v>969</v>
      </c>
      <c r="B318" s="5" t="s">
        <v>368</v>
      </c>
      <c r="C318" s="263" t="s">
        <v>521</v>
      </c>
      <c r="D318" s="264">
        <v>295</v>
      </c>
      <c r="E318" s="1084"/>
      <c r="F318" s="1219" t="str">
        <f t="shared" si="41"/>
        <v/>
      </c>
    </row>
    <row r="319" spans="1:9" s="46" customFormat="1" ht="14.25" outlineLevel="1">
      <c r="A319" s="262" t="s">
        <v>970</v>
      </c>
      <c r="B319" s="5" t="s">
        <v>369</v>
      </c>
      <c r="C319" s="263" t="s">
        <v>521</v>
      </c>
      <c r="D319" s="264">
        <v>295</v>
      </c>
      <c r="E319" s="1092"/>
      <c r="F319" s="1219" t="str">
        <f t="shared" si="41"/>
        <v/>
      </c>
    </row>
    <row r="320" spans="1:9" s="244" customFormat="1" ht="216.75" outlineLevel="1">
      <c r="A320" s="273" t="s">
        <v>1269</v>
      </c>
      <c r="B320" s="253" t="s">
        <v>2473</v>
      </c>
      <c r="C320" s="254" t="s">
        <v>521</v>
      </c>
      <c r="D320" s="255">
        <v>295</v>
      </c>
      <c r="E320" s="932"/>
      <c r="F320" s="1004" t="str">
        <f t="shared" si="41"/>
        <v/>
      </c>
    </row>
    <row r="321" spans="1:6" s="42" customFormat="1" ht="38.25" outlineLevel="1">
      <c r="A321" s="379"/>
      <c r="B321" s="26" t="s">
        <v>2474</v>
      </c>
      <c r="C321" s="416"/>
      <c r="D321" s="261"/>
      <c r="E321" s="258"/>
      <c r="F321" s="1005"/>
    </row>
    <row r="322" spans="1:6" s="42" customFormat="1" outlineLevel="1">
      <c r="A322" s="359"/>
      <c r="B322" s="6"/>
      <c r="C322" s="315"/>
      <c r="D322" s="258"/>
      <c r="E322" s="264"/>
      <c r="F322" s="1184"/>
    </row>
    <row r="323" spans="1:6" s="42" customFormat="1" outlineLevel="1">
      <c r="A323" s="252" t="s">
        <v>492</v>
      </c>
      <c r="B323" s="253" t="s">
        <v>1503</v>
      </c>
      <c r="C323" s="254"/>
      <c r="D323" s="255"/>
      <c r="E323" s="255"/>
      <c r="F323" s="1004"/>
    </row>
    <row r="324" spans="1:6" s="42" customFormat="1" ht="38.25" outlineLevel="1">
      <c r="A324" s="256"/>
      <c r="B324" s="6" t="s">
        <v>1504</v>
      </c>
      <c r="C324" s="257"/>
      <c r="D324" s="258"/>
      <c r="E324" s="258"/>
      <c r="F324" s="1005"/>
    </row>
    <row r="325" spans="1:6" s="42" customFormat="1" ht="14.25" outlineLevel="1">
      <c r="A325" s="259"/>
      <c r="B325" s="26" t="s">
        <v>848</v>
      </c>
      <c r="C325" s="260"/>
      <c r="D325" s="261"/>
      <c r="E325" s="1151"/>
      <c r="F325" s="1233"/>
    </row>
    <row r="326" spans="1:6" s="46" customFormat="1" ht="14.25" outlineLevel="1">
      <c r="A326" s="262" t="s">
        <v>483</v>
      </c>
      <c r="B326" s="5" t="s">
        <v>849</v>
      </c>
      <c r="C326" s="263" t="s">
        <v>521</v>
      </c>
      <c r="D326" s="264">
        <v>75</v>
      </c>
      <c r="E326" s="1084"/>
      <c r="F326" s="1219" t="str">
        <f t="shared" ref="F326:F332" si="42">IF(N(E326),ROUND(E326*D326,2),"")</f>
        <v/>
      </c>
    </row>
    <row r="327" spans="1:6" s="46" customFormat="1" ht="14.25" outlineLevel="1">
      <c r="A327" s="262" t="s">
        <v>484</v>
      </c>
      <c r="B327" s="5" t="s">
        <v>366</v>
      </c>
      <c r="C327" s="263" t="s">
        <v>521</v>
      </c>
      <c r="D327" s="264">
        <v>75</v>
      </c>
      <c r="E327" s="1084"/>
      <c r="F327" s="1219" t="str">
        <f t="shared" si="42"/>
        <v/>
      </c>
    </row>
    <row r="328" spans="1:6" s="46" customFormat="1" ht="25.5" outlineLevel="1">
      <c r="A328" s="262" t="s">
        <v>575</v>
      </c>
      <c r="B328" s="5" t="s">
        <v>367</v>
      </c>
      <c r="C328" s="263" t="s">
        <v>521</v>
      </c>
      <c r="D328" s="264">
        <v>75</v>
      </c>
      <c r="E328" s="1084"/>
      <c r="F328" s="1219" t="str">
        <f t="shared" si="42"/>
        <v/>
      </c>
    </row>
    <row r="329" spans="1:6" s="46" customFormat="1" ht="25.5" outlineLevel="1">
      <c r="A329" s="262" t="s">
        <v>1074</v>
      </c>
      <c r="B329" s="5" t="s">
        <v>368</v>
      </c>
      <c r="C329" s="263" t="s">
        <v>521</v>
      </c>
      <c r="D329" s="264">
        <v>75</v>
      </c>
      <c r="E329" s="1084"/>
      <c r="F329" s="1219" t="str">
        <f t="shared" si="42"/>
        <v/>
      </c>
    </row>
    <row r="330" spans="1:6" s="46" customFormat="1" ht="14.25" outlineLevel="1">
      <c r="A330" s="262" t="s">
        <v>1075</v>
      </c>
      <c r="B330" s="5" t="s">
        <v>369</v>
      </c>
      <c r="C330" s="263" t="s">
        <v>521</v>
      </c>
      <c r="D330" s="264">
        <v>75</v>
      </c>
      <c r="E330" s="1084"/>
      <c r="F330" s="1219" t="str">
        <f t="shared" si="42"/>
        <v/>
      </c>
    </row>
    <row r="331" spans="1:6" s="244" customFormat="1" ht="25.5" outlineLevel="1">
      <c r="A331" s="266" t="s">
        <v>1076</v>
      </c>
      <c r="B331" s="5" t="s">
        <v>370</v>
      </c>
      <c r="C331" s="263" t="s">
        <v>521</v>
      </c>
      <c r="D331" s="264">
        <v>75</v>
      </c>
      <c r="E331" s="1092"/>
      <c r="F331" s="1219" t="str">
        <f t="shared" si="42"/>
        <v/>
      </c>
    </row>
    <row r="332" spans="1:6" s="244" customFormat="1" ht="25.5" outlineLevel="1">
      <c r="A332" s="266" t="s">
        <v>125</v>
      </c>
      <c r="B332" s="5" t="s">
        <v>1505</v>
      </c>
      <c r="C332" s="263" t="s">
        <v>521</v>
      </c>
      <c r="D332" s="264">
        <v>180</v>
      </c>
      <c r="E332" s="934"/>
      <c r="F332" s="1219" t="str">
        <f t="shared" si="42"/>
        <v/>
      </c>
    </row>
    <row r="333" spans="1:6" s="42" customFormat="1" outlineLevel="1">
      <c r="A333" s="359"/>
      <c r="B333" s="360"/>
      <c r="C333" s="315"/>
      <c r="D333" s="258"/>
      <c r="E333" s="264"/>
      <c r="F333" s="1184"/>
    </row>
    <row r="334" spans="1:6" s="42" customFormat="1" outlineLevel="1">
      <c r="A334" s="252" t="s">
        <v>492</v>
      </c>
      <c r="B334" s="253" t="s">
        <v>1102</v>
      </c>
      <c r="C334" s="254"/>
      <c r="D334" s="255"/>
      <c r="E334" s="258"/>
      <c r="F334" s="1005"/>
    </row>
    <row r="335" spans="1:6" s="42" customFormat="1" ht="38.25" outlineLevel="1">
      <c r="A335" s="256"/>
      <c r="B335" s="6" t="s">
        <v>1103</v>
      </c>
      <c r="C335" s="257"/>
      <c r="D335" s="258"/>
      <c r="E335" s="258"/>
      <c r="F335" s="1005"/>
    </row>
    <row r="336" spans="1:6" s="42" customFormat="1" ht="14.25" outlineLevel="1">
      <c r="A336" s="259"/>
      <c r="B336" s="26" t="s">
        <v>848</v>
      </c>
      <c r="C336" s="260"/>
      <c r="D336" s="261"/>
      <c r="E336" s="1151"/>
      <c r="F336" s="1234"/>
    </row>
    <row r="337" spans="1:6" s="46" customFormat="1" ht="25.5" outlineLevel="1">
      <c r="A337" s="262" t="s">
        <v>483</v>
      </c>
      <c r="B337" s="5" t="s">
        <v>1241</v>
      </c>
      <c r="C337" s="263" t="s">
        <v>521</v>
      </c>
      <c r="D337" s="264">
        <v>146</v>
      </c>
      <c r="E337" s="930"/>
      <c r="F337" s="1184" t="str">
        <f>IF(N(E337),ROUND(E337*D337,2),"")</f>
        <v/>
      </c>
    </row>
    <row r="338" spans="1:6" s="42" customFormat="1" outlineLevel="1">
      <c r="A338" s="364"/>
      <c r="B338" s="318"/>
      <c r="C338" s="319"/>
      <c r="D338" s="264"/>
      <c r="E338" s="689"/>
      <c r="F338" s="1219"/>
    </row>
    <row r="339" spans="1:6" s="42" customFormat="1" ht="25.5" outlineLevel="1">
      <c r="A339" s="252" t="s">
        <v>493</v>
      </c>
      <c r="B339" s="253" t="s">
        <v>1506</v>
      </c>
      <c r="C339" s="254" t="s">
        <v>1063</v>
      </c>
      <c r="D339" s="255">
        <v>115</v>
      </c>
      <c r="E339" s="932"/>
      <c r="F339" s="1004" t="str">
        <f>IF(N(E339),ROUND(E339*D339,2),"")</f>
        <v/>
      </c>
    </row>
    <row r="340" spans="1:6" s="42" customFormat="1" ht="76.5" outlineLevel="1">
      <c r="A340" s="256"/>
      <c r="B340" s="372" t="s">
        <v>1242</v>
      </c>
      <c r="C340" s="257"/>
      <c r="D340" s="258"/>
      <c r="E340" s="258"/>
      <c r="F340" s="1005"/>
    </row>
    <row r="341" spans="1:6" s="42" customFormat="1" ht="14.25" outlineLevel="1">
      <c r="A341" s="259"/>
      <c r="B341" s="26" t="s">
        <v>1336</v>
      </c>
      <c r="C341" s="260"/>
      <c r="D341" s="261"/>
      <c r="E341" s="261"/>
      <c r="F341" s="1006"/>
    </row>
    <row r="342" spans="1:6" s="42" customFormat="1" outlineLevel="1">
      <c r="A342" s="359"/>
      <c r="B342" s="360"/>
      <c r="C342" s="315"/>
      <c r="D342" s="258"/>
      <c r="E342" s="689"/>
      <c r="F342" s="1219"/>
    </row>
    <row r="343" spans="1:6" s="42" customFormat="1" outlineLevel="1">
      <c r="A343" s="252" t="s">
        <v>901</v>
      </c>
      <c r="B343" s="253" t="s">
        <v>2435</v>
      </c>
      <c r="C343" s="254" t="s">
        <v>1063</v>
      </c>
      <c r="D343" s="255">
        <v>67</v>
      </c>
      <c r="E343" s="932"/>
      <c r="F343" s="1004" t="str">
        <f>IF(N(E343),ROUND(E343*D343,2),"")</f>
        <v/>
      </c>
    </row>
    <row r="344" spans="1:6" s="42" customFormat="1" ht="76.5" outlineLevel="1">
      <c r="A344" s="256"/>
      <c r="B344" s="373" t="s">
        <v>1230</v>
      </c>
      <c r="C344" s="257"/>
      <c r="D344" s="258"/>
      <c r="E344" s="258"/>
      <c r="F344" s="1005"/>
    </row>
    <row r="345" spans="1:6" s="42" customFormat="1" ht="14.25" outlineLevel="1">
      <c r="A345" s="259"/>
      <c r="B345" s="26" t="s">
        <v>1243</v>
      </c>
      <c r="C345" s="260"/>
      <c r="D345" s="261"/>
      <c r="E345" s="261"/>
      <c r="F345" s="1006"/>
    </row>
    <row r="346" spans="1:6" s="42" customFormat="1" outlineLevel="1">
      <c r="A346" s="256"/>
      <c r="B346" s="6"/>
      <c r="C346" s="257"/>
      <c r="D346" s="258"/>
      <c r="E346" s="689"/>
      <c r="F346" s="1219"/>
    </row>
    <row r="347" spans="1:6" s="42" customFormat="1" outlineLevel="1">
      <c r="A347" s="252" t="s">
        <v>588</v>
      </c>
      <c r="B347" s="253" t="s">
        <v>2435</v>
      </c>
      <c r="C347" s="254" t="s">
        <v>1063</v>
      </c>
      <c r="D347" s="1101">
        <v>48</v>
      </c>
      <c r="E347" s="932"/>
      <c r="F347" s="1004" t="str">
        <f>IF(N(E347),ROUND(E347*D347,2),"")</f>
        <v/>
      </c>
    </row>
    <row r="348" spans="1:6" s="42" customFormat="1" ht="76.5" outlineLevel="1">
      <c r="A348" s="256"/>
      <c r="B348" s="373" t="s">
        <v>1231</v>
      </c>
      <c r="C348" s="257"/>
      <c r="D348" s="1100"/>
      <c r="E348" s="258"/>
      <c r="F348" s="1005"/>
    </row>
    <row r="349" spans="1:6" s="42" customFormat="1" ht="14.25" outlineLevel="1">
      <c r="A349" s="259"/>
      <c r="B349" s="26" t="s">
        <v>1243</v>
      </c>
      <c r="C349" s="260"/>
      <c r="D349" s="1099"/>
      <c r="E349" s="261"/>
      <c r="F349" s="1006"/>
    </row>
    <row r="350" spans="1:6" s="42" customFormat="1" outlineLevel="1">
      <c r="A350" s="359"/>
      <c r="B350" s="360"/>
      <c r="C350" s="315"/>
      <c r="D350" s="258"/>
      <c r="E350" s="1151"/>
      <c r="F350" s="1233"/>
    </row>
    <row r="351" spans="1:6" s="42" customFormat="1" ht="25.5" outlineLevel="1">
      <c r="A351" s="252" t="s">
        <v>494</v>
      </c>
      <c r="B351" s="253" t="s">
        <v>1244</v>
      </c>
      <c r="C351" s="254" t="s">
        <v>1245</v>
      </c>
      <c r="D351" s="1101">
        <v>37</v>
      </c>
      <c r="E351" s="932"/>
      <c r="F351" s="1004" t="str">
        <f>IF(N(E351),ROUND(E351*D351,2),"")</f>
        <v/>
      </c>
    </row>
    <row r="352" spans="1:6" s="42" customFormat="1" ht="63.75" outlineLevel="1">
      <c r="A352" s="256"/>
      <c r="B352" s="6" t="s">
        <v>1246</v>
      </c>
      <c r="C352" s="257"/>
      <c r="D352" s="1100"/>
      <c r="E352" s="258"/>
      <c r="F352" s="1005"/>
    </row>
    <row r="353" spans="1:9" s="42" customFormat="1" outlineLevel="1">
      <c r="A353" s="259"/>
      <c r="B353" s="26" t="s">
        <v>1338</v>
      </c>
      <c r="C353" s="260"/>
      <c r="D353" s="1099"/>
      <c r="E353" s="261"/>
      <c r="F353" s="1006"/>
    </row>
    <row r="354" spans="1:9" s="42" customFormat="1" outlineLevel="1">
      <c r="A354" s="359"/>
      <c r="B354" s="360"/>
      <c r="C354" s="315"/>
      <c r="D354" s="258"/>
      <c r="E354" s="1151"/>
      <c r="F354" s="1233"/>
    </row>
    <row r="355" spans="1:9" s="42" customFormat="1" ht="51" outlineLevel="1">
      <c r="A355" s="252" t="s">
        <v>897</v>
      </c>
      <c r="B355" s="253" t="s">
        <v>1968</v>
      </c>
      <c r="C355" s="254" t="s">
        <v>1063</v>
      </c>
      <c r="D355" s="255">
        <v>15</v>
      </c>
      <c r="E355" s="932"/>
      <c r="F355" s="1004" t="str">
        <f>IF(N(E355),ROUND(E355*D355,2),"")</f>
        <v/>
      </c>
    </row>
    <row r="356" spans="1:9" s="42" customFormat="1" ht="76.5" outlineLevel="1">
      <c r="A356" s="256"/>
      <c r="B356" s="6" t="s">
        <v>850</v>
      </c>
      <c r="C356" s="257"/>
      <c r="D356" s="258"/>
      <c r="E356" s="258"/>
      <c r="F356" s="1005"/>
    </row>
    <row r="357" spans="1:9" s="42" customFormat="1" outlineLevel="1">
      <c r="A357" s="259"/>
      <c r="B357" s="26" t="s">
        <v>1340</v>
      </c>
      <c r="C357" s="260"/>
      <c r="D357" s="261"/>
      <c r="E357" s="261"/>
      <c r="F357" s="1006"/>
    </row>
    <row r="358" spans="1:9" s="42" customFormat="1" outlineLevel="1">
      <c r="A358" s="359"/>
      <c r="B358" s="360"/>
      <c r="C358" s="315"/>
      <c r="D358" s="258"/>
      <c r="E358" s="689"/>
      <c r="F358" s="1219"/>
    </row>
    <row r="359" spans="1:9" s="42" customFormat="1" ht="25.5" outlineLevel="1">
      <c r="A359" s="252" t="s">
        <v>898</v>
      </c>
      <c r="B359" s="253" t="s">
        <v>1507</v>
      </c>
      <c r="C359" s="254" t="s">
        <v>1245</v>
      </c>
      <c r="D359" s="255">
        <v>50</v>
      </c>
      <c r="E359" s="932"/>
      <c r="F359" s="1004" t="str">
        <f>IF(N(E359),ROUND(E359*D359,2),"")</f>
        <v/>
      </c>
    </row>
    <row r="360" spans="1:9" s="42" customFormat="1" ht="51" outlineLevel="1">
      <c r="A360" s="256"/>
      <c r="B360" s="6" t="s">
        <v>1508</v>
      </c>
      <c r="C360" s="257"/>
      <c r="D360" s="258"/>
      <c r="E360" s="258"/>
      <c r="F360" s="1005"/>
    </row>
    <row r="361" spans="1:9" s="42" customFormat="1" outlineLevel="1">
      <c r="A361" s="259"/>
      <c r="B361" s="26" t="s">
        <v>1509</v>
      </c>
      <c r="C361" s="260"/>
      <c r="D361" s="261"/>
      <c r="E361" s="261"/>
      <c r="F361" s="1006"/>
    </row>
    <row r="362" spans="1:9" s="42" customFormat="1" outlineLevel="1">
      <c r="A362" s="359"/>
      <c r="B362" s="360"/>
      <c r="C362" s="315"/>
      <c r="D362" s="258"/>
      <c r="E362" s="689"/>
      <c r="F362" s="1219"/>
    </row>
    <row r="363" spans="1:9" s="42" customFormat="1" ht="25.5" outlineLevel="1">
      <c r="A363" s="252" t="s">
        <v>899</v>
      </c>
      <c r="B363" s="253" t="s">
        <v>1510</v>
      </c>
      <c r="C363" s="254" t="s">
        <v>1245</v>
      </c>
      <c r="D363" s="255">
        <v>16</v>
      </c>
      <c r="E363" s="932"/>
      <c r="F363" s="1004" t="str">
        <f>IF(N(E363),ROUND(E363*D363,2),"")</f>
        <v/>
      </c>
    </row>
    <row r="364" spans="1:9" s="42" customFormat="1" outlineLevel="1">
      <c r="A364" s="259"/>
      <c r="B364" s="26" t="s">
        <v>1511</v>
      </c>
      <c r="C364" s="260"/>
      <c r="D364" s="261"/>
      <c r="E364" s="1235"/>
      <c r="F364" s="1236"/>
    </row>
    <row r="365" spans="1:9" s="42" customFormat="1" ht="13.5" thickBot="1">
      <c r="A365" s="37"/>
      <c r="B365" s="38"/>
      <c r="C365" s="39"/>
      <c r="D365" s="40"/>
      <c r="E365" s="1176"/>
      <c r="F365" s="1177"/>
      <c r="G365" s="13"/>
      <c r="H365" s="41"/>
      <c r="I365" s="41"/>
    </row>
    <row r="366" spans="1:9" s="46" customFormat="1" ht="20.100000000000001" customHeight="1" thickBot="1">
      <c r="A366" s="976"/>
      <c r="B366" s="977" t="s">
        <v>1342</v>
      </c>
      <c r="C366" s="978"/>
      <c r="D366" s="979"/>
      <c r="E366" s="1183"/>
      <c r="F366" s="1109">
        <f>SUM(F315:F365)</f>
        <v>0</v>
      </c>
      <c r="G366" s="45"/>
      <c r="H366" s="45"/>
    </row>
    <row r="367" spans="1:9" s="87" customFormat="1">
      <c r="A367" s="100"/>
      <c r="B367" s="101"/>
      <c r="C367" s="102"/>
      <c r="D367" s="103"/>
      <c r="E367" s="1182"/>
      <c r="F367" s="1209"/>
      <c r="G367" s="25"/>
      <c r="H367" s="25"/>
    </row>
    <row r="368" spans="1:9" s="46" customFormat="1" ht="20.100000000000001" customHeight="1">
      <c r="A368" s="104" t="s">
        <v>282</v>
      </c>
      <c r="B368" s="105" t="s">
        <v>1105</v>
      </c>
      <c r="C368" s="106"/>
      <c r="D368" s="107"/>
      <c r="E368" s="1210"/>
      <c r="F368" s="1211"/>
      <c r="G368" s="45"/>
      <c r="H368" s="45"/>
    </row>
    <row r="369" spans="1:9" s="42" customFormat="1" collapsed="1">
      <c r="A369" s="108"/>
      <c r="B369" s="109"/>
      <c r="C369" s="110"/>
      <c r="D369" s="111"/>
      <c r="E369" s="1212"/>
      <c r="F369" s="1213"/>
      <c r="G369" s="13"/>
      <c r="H369" s="41"/>
      <c r="I369" s="41"/>
    </row>
    <row r="370" spans="1:9" s="42" customFormat="1" outlineLevel="1">
      <c r="A370" s="252" t="s">
        <v>490</v>
      </c>
      <c r="B370" s="253" t="s">
        <v>1106</v>
      </c>
      <c r="C370" s="254"/>
      <c r="D370" s="255"/>
      <c r="E370" s="255"/>
      <c r="F370" s="1004"/>
    </row>
    <row r="371" spans="1:9" s="42" customFormat="1" ht="127.5" outlineLevel="1">
      <c r="A371" s="256"/>
      <c r="B371" s="6" t="s">
        <v>1247</v>
      </c>
      <c r="C371" s="257"/>
      <c r="D371" s="258"/>
      <c r="E371" s="258"/>
      <c r="F371" s="1005"/>
    </row>
    <row r="372" spans="1:9" s="42" customFormat="1" ht="14.25" outlineLevel="1">
      <c r="A372" s="259"/>
      <c r="B372" s="26" t="s">
        <v>848</v>
      </c>
      <c r="C372" s="260"/>
      <c r="D372" s="261"/>
      <c r="E372" s="261"/>
      <c r="F372" s="1006"/>
    </row>
    <row r="373" spans="1:9" s="46" customFormat="1" ht="14.25" outlineLevel="1">
      <c r="A373" s="262" t="s">
        <v>487</v>
      </c>
      <c r="B373" s="5" t="s">
        <v>849</v>
      </c>
      <c r="C373" s="263" t="s">
        <v>521</v>
      </c>
      <c r="D373" s="264">
        <v>230</v>
      </c>
      <c r="E373" s="1084"/>
      <c r="F373" s="1219" t="str">
        <f t="shared" ref="F373:F378" si="43">IF(N(E373),ROUND(E373*D373,2),"")</f>
        <v/>
      </c>
    </row>
    <row r="374" spans="1:9" s="46" customFormat="1" ht="25.5" outlineLevel="1">
      <c r="A374" s="262" t="s">
        <v>488</v>
      </c>
      <c r="B374" s="5" t="s">
        <v>1109</v>
      </c>
      <c r="C374" s="263" t="s">
        <v>521</v>
      </c>
      <c r="D374" s="264">
        <v>230</v>
      </c>
      <c r="E374" s="1084"/>
      <c r="F374" s="1219" t="str">
        <f t="shared" si="43"/>
        <v/>
      </c>
    </row>
    <row r="375" spans="1:9" s="46" customFormat="1" ht="25.5" outlineLevel="1">
      <c r="A375" s="262" t="s">
        <v>968</v>
      </c>
      <c r="B375" s="5" t="s">
        <v>1248</v>
      </c>
      <c r="C375" s="263" t="s">
        <v>521</v>
      </c>
      <c r="D375" s="264">
        <v>230</v>
      </c>
      <c r="E375" s="1084"/>
      <c r="F375" s="1219" t="str">
        <f t="shared" si="43"/>
        <v/>
      </c>
    </row>
    <row r="376" spans="1:9" s="46" customFormat="1" ht="25.5" outlineLevel="1">
      <c r="A376" s="262" t="s">
        <v>969</v>
      </c>
      <c r="B376" s="5" t="s">
        <v>1249</v>
      </c>
      <c r="C376" s="263" t="s">
        <v>521</v>
      </c>
      <c r="D376" s="264">
        <v>230</v>
      </c>
      <c r="E376" s="1084"/>
      <c r="F376" s="1219" t="str">
        <f t="shared" si="43"/>
        <v/>
      </c>
    </row>
    <row r="377" spans="1:9" s="46" customFormat="1" ht="14.25" outlineLevel="1">
      <c r="A377" s="262" t="s">
        <v>970</v>
      </c>
      <c r="B377" s="5" t="s">
        <v>1107</v>
      </c>
      <c r="C377" s="263" t="s">
        <v>521</v>
      </c>
      <c r="D377" s="264">
        <v>230</v>
      </c>
      <c r="E377" s="1084"/>
      <c r="F377" s="1219" t="str">
        <f t="shared" si="43"/>
        <v/>
      </c>
    </row>
    <row r="378" spans="1:9" s="244" customFormat="1" ht="14.25" outlineLevel="1">
      <c r="A378" s="266" t="s">
        <v>1269</v>
      </c>
      <c r="B378" s="5" t="s">
        <v>1108</v>
      </c>
      <c r="C378" s="263" t="s">
        <v>521</v>
      </c>
      <c r="D378" s="264">
        <v>230</v>
      </c>
      <c r="E378" s="1092"/>
      <c r="F378" s="1217" t="str">
        <f t="shared" si="43"/>
        <v/>
      </c>
    </row>
    <row r="379" spans="1:9" s="42" customFormat="1" outlineLevel="1">
      <c r="A379" s="364"/>
      <c r="B379" s="318"/>
      <c r="C379" s="319"/>
      <c r="D379" s="264"/>
      <c r="E379" s="264"/>
      <c r="F379" s="1184"/>
    </row>
    <row r="380" spans="1:9" s="42" customFormat="1" outlineLevel="1">
      <c r="A380" s="252" t="s">
        <v>492</v>
      </c>
      <c r="B380" s="253" t="s">
        <v>1512</v>
      </c>
      <c r="C380" s="254"/>
      <c r="D380" s="255"/>
      <c r="E380" s="255"/>
      <c r="F380" s="1004"/>
    </row>
    <row r="381" spans="1:9" s="42" customFormat="1" ht="89.25" outlineLevel="1">
      <c r="A381" s="256"/>
      <c r="B381" s="6" t="s">
        <v>1513</v>
      </c>
      <c r="C381" s="257"/>
      <c r="D381" s="258"/>
      <c r="E381" s="258"/>
      <c r="F381" s="1005"/>
    </row>
    <row r="382" spans="1:9" s="42" customFormat="1" ht="14.25" outlineLevel="1">
      <c r="A382" s="259"/>
      <c r="B382" s="26" t="s">
        <v>848</v>
      </c>
      <c r="C382" s="260"/>
      <c r="D382" s="261"/>
      <c r="E382" s="261"/>
      <c r="F382" s="1006"/>
    </row>
    <row r="383" spans="1:9" s="46" customFormat="1" ht="25.5" outlineLevel="1">
      <c r="A383" s="262" t="s">
        <v>487</v>
      </c>
      <c r="B383" s="5" t="s">
        <v>1514</v>
      </c>
      <c r="C383" s="263" t="s">
        <v>521</v>
      </c>
      <c r="D383" s="264">
        <v>280</v>
      </c>
      <c r="E383" s="1084"/>
      <c r="F383" s="1219" t="str">
        <f t="shared" ref="F383:F386" si="44">IF(N(E383),ROUND(E383*D383,2),"")</f>
        <v/>
      </c>
    </row>
    <row r="384" spans="1:9" s="46" customFormat="1" ht="14.25" outlineLevel="1">
      <c r="A384" s="262" t="s">
        <v>488</v>
      </c>
      <c r="B384" s="5" t="s">
        <v>849</v>
      </c>
      <c r="C384" s="263" t="s">
        <v>521</v>
      </c>
      <c r="D384" s="264">
        <v>280</v>
      </c>
      <c r="E384" s="1084"/>
      <c r="F384" s="1219" t="str">
        <f t="shared" si="44"/>
        <v/>
      </c>
    </row>
    <row r="385" spans="1:9" s="46" customFormat="1" ht="25.5" outlineLevel="1">
      <c r="A385" s="262" t="s">
        <v>968</v>
      </c>
      <c r="B385" s="5" t="s">
        <v>1109</v>
      </c>
      <c r="C385" s="263" t="s">
        <v>521</v>
      </c>
      <c r="D385" s="264">
        <v>280</v>
      </c>
      <c r="E385" s="1084"/>
      <c r="F385" s="1219" t="str">
        <f t="shared" si="44"/>
        <v/>
      </c>
    </row>
    <row r="386" spans="1:9" s="244" customFormat="1" ht="14.25" outlineLevel="1">
      <c r="A386" s="266" t="s">
        <v>991</v>
      </c>
      <c r="B386" s="5" t="s">
        <v>1515</v>
      </c>
      <c r="C386" s="263" t="s">
        <v>521</v>
      </c>
      <c r="D386" s="264">
        <v>280</v>
      </c>
      <c r="E386" s="1092"/>
      <c r="F386" s="1217" t="str">
        <f t="shared" si="44"/>
        <v/>
      </c>
    </row>
    <row r="387" spans="1:9" s="42" customFormat="1" ht="13.5" thickBot="1">
      <c r="A387" s="108"/>
      <c r="B387" s="109"/>
      <c r="C387" s="110"/>
      <c r="D387" s="111"/>
      <c r="E387" s="1212"/>
      <c r="F387" s="1213"/>
      <c r="G387" s="13"/>
      <c r="H387" s="41"/>
      <c r="I387" s="41"/>
    </row>
    <row r="388" spans="1:9" s="46" customFormat="1" ht="20.100000000000001" customHeight="1" thickBot="1">
      <c r="A388" s="976"/>
      <c r="B388" s="977" t="s">
        <v>1110</v>
      </c>
      <c r="C388" s="978"/>
      <c r="D388" s="979"/>
      <c r="E388" s="1183"/>
      <c r="F388" s="1108">
        <f>SUM(F373:F387)</f>
        <v>0</v>
      </c>
      <c r="G388" s="45"/>
      <c r="H388" s="45"/>
    </row>
    <row r="389" spans="1:9" s="87" customFormat="1">
      <c r="A389" s="100"/>
      <c r="B389" s="101"/>
      <c r="C389" s="102"/>
      <c r="D389" s="103"/>
      <c r="E389" s="1182"/>
      <c r="F389" s="1209"/>
      <c r="G389" s="25"/>
      <c r="H389" s="25"/>
    </row>
    <row r="390" spans="1:9" s="115" customFormat="1" ht="20.100000000000001" customHeight="1">
      <c r="A390" s="113"/>
      <c r="B390" s="80" t="s">
        <v>570</v>
      </c>
      <c r="C390" s="99"/>
      <c r="D390" s="99"/>
      <c r="E390" s="1207"/>
      <c r="F390" s="1208"/>
      <c r="G390" s="114"/>
      <c r="H390" s="114"/>
      <c r="I390" s="114"/>
    </row>
    <row r="391" spans="1:9" s="115" customFormat="1" ht="15" customHeight="1">
      <c r="A391" s="116" t="str">
        <f>A7</f>
        <v>2.1.1.</v>
      </c>
      <c r="B391" s="117" t="str">
        <f>B7</f>
        <v>Zemljani radovi</v>
      </c>
      <c r="C391" s="118"/>
      <c r="D391" s="119"/>
      <c r="E391" s="1237"/>
      <c r="F391" s="1238">
        <f>F25</f>
        <v>0</v>
      </c>
      <c r="G391" s="114"/>
      <c r="H391" s="114"/>
      <c r="I391" s="114"/>
    </row>
    <row r="392" spans="1:9" s="115" customFormat="1" ht="15" customHeight="1">
      <c r="A392" s="120" t="str">
        <f>A27</f>
        <v>2.1.2.</v>
      </c>
      <c r="B392" s="121" t="str">
        <f>B27</f>
        <v>Betonski i armiranobetonski radovi</v>
      </c>
      <c r="C392" s="122"/>
      <c r="D392" s="123"/>
      <c r="E392" s="1239"/>
      <c r="F392" s="1238">
        <f>F58</f>
        <v>0</v>
      </c>
      <c r="G392" s="114"/>
      <c r="H392" s="114"/>
      <c r="I392" s="114"/>
    </row>
    <row r="393" spans="1:9" s="115" customFormat="1" ht="15" customHeight="1">
      <c r="A393" s="120" t="str">
        <f>A60</f>
        <v>2.1.3.</v>
      </c>
      <c r="B393" s="121" t="str">
        <f>B60</f>
        <v>Armirački radovi</v>
      </c>
      <c r="C393" s="122"/>
      <c r="D393" s="123"/>
      <c r="E393" s="1239"/>
      <c r="F393" s="1240">
        <f>F67</f>
        <v>0</v>
      </c>
      <c r="G393" s="114"/>
      <c r="H393" s="114"/>
      <c r="I393" s="114"/>
    </row>
    <row r="394" spans="1:9" s="115" customFormat="1" ht="15" customHeight="1">
      <c r="A394" s="124" t="str">
        <f>A69</f>
        <v>2.1.4.</v>
      </c>
      <c r="B394" s="121" t="str">
        <f>B69</f>
        <v>Čelična konstrukcija</v>
      </c>
      <c r="C394" s="122"/>
      <c r="D394" s="123"/>
      <c r="E394" s="1239"/>
      <c r="F394" s="1240">
        <f>F78</f>
        <v>0</v>
      </c>
      <c r="G394" s="114"/>
      <c r="H394" s="114"/>
      <c r="I394" s="114"/>
    </row>
    <row r="395" spans="1:9" s="115" customFormat="1" ht="15" customHeight="1">
      <c r="A395" s="124" t="str">
        <f>A80</f>
        <v>2.1.5.</v>
      </c>
      <c r="B395" s="121" t="str">
        <f>B80</f>
        <v>Zidarski radovi</v>
      </c>
      <c r="C395" s="122"/>
      <c r="D395" s="123"/>
      <c r="E395" s="1239"/>
      <c r="F395" s="1240">
        <f>F107</f>
        <v>0</v>
      </c>
      <c r="G395" s="114"/>
      <c r="H395" s="114"/>
      <c r="I395" s="114"/>
    </row>
    <row r="396" spans="1:9" s="115" customFormat="1" ht="15" customHeight="1">
      <c r="A396" s="124" t="str">
        <f>A109</f>
        <v>2.1.6.</v>
      </c>
      <c r="B396" s="121" t="str">
        <f>B109</f>
        <v>Keramičarski radovi</v>
      </c>
      <c r="C396" s="122"/>
      <c r="D396" s="123"/>
      <c r="E396" s="1239"/>
      <c r="F396" s="1240">
        <f>F131</f>
        <v>0</v>
      </c>
      <c r="G396" s="114"/>
      <c r="H396" s="114"/>
      <c r="I396" s="114"/>
    </row>
    <row r="397" spans="1:9" s="115" customFormat="1" ht="15" customHeight="1">
      <c r="A397" s="124" t="str">
        <f>A133</f>
        <v>2.1.7.</v>
      </c>
      <c r="B397" s="121" t="str">
        <f>B133</f>
        <v>Podopolagački radovi</v>
      </c>
      <c r="C397" s="122"/>
      <c r="D397" s="123"/>
      <c r="E397" s="1239"/>
      <c r="F397" s="1240">
        <f>F142</f>
        <v>0</v>
      </c>
      <c r="G397" s="114"/>
      <c r="H397" s="114"/>
      <c r="I397" s="114"/>
    </row>
    <row r="398" spans="1:9" s="115" customFormat="1" ht="15" customHeight="1">
      <c r="A398" s="124" t="str">
        <f>A144</f>
        <v>2.1.8.</v>
      </c>
      <c r="B398" s="121" t="str">
        <f>B144</f>
        <v>Gipskartonski zidovi i stropovi</v>
      </c>
      <c r="C398" s="122"/>
      <c r="D398" s="123"/>
      <c r="E398" s="1239"/>
      <c r="F398" s="1240">
        <f>F201</f>
        <v>0</v>
      </c>
      <c r="G398" s="114"/>
      <c r="H398" s="114"/>
      <c r="I398" s="114"/>
    </row>
    <row r="399" spans="1:9" s="115" customFormat="1" ht="15" customHeight="1">
      <c r="A399" s="124" t="str">
        <f>A203</f>
        <v>2.1.9.</v>
      </c>
      <c r="B399" s="121" t="str">
        <f>B203</f>
        <v>Stolarski radovi i aluminijska bravarija</v>
      </c>
      <c r="C399" s="122"/>
      <c r="D399" s="123"/>
      <c r="E399" s="1239"/>
      <c r="F399" s="1240">
        <f>F290</f>
        <v>0</v>
      </c>
      <c r="G399" s="114"/>
      <c r="H399" s="114"/>
      <c r="I399" s="114"/>
    </row>
    <row r="400" spans="1:9" s="115" customFormat="1" ht="15" customHeight="1">
      <c r="A400" s="124" t="str">
        <f>A292</f>
        <v>2.1.10.</v>
      </c>
      <c r="B400" s="125" t="str">
        <f>B292</f>
        <v>Bravarski radovi</v>
      </c>
      <c r="C400" s="122"/>
      <c r="D400" s="123"/>
      <c r="E400" s="1239"/>
      <c r="F400" s="1240">
        <f>F298</f>
        <v>0</v>
      </c>
      <c r="G400" s="114"/>
      <c r="H400" s="114"/>
      <c r="I400" s="114"/>
    </row>
    <row r="401" spans="1:9" s="115" customFormat="1" ht="15" customHeight="1">
      <c r="A401" s="124" t="str">
        <f>A300</f>
        <v>2.1.11.</v>
      </c>
      <c r="B401" s="121" t="str">
        <f>B300</f>
        <v>Ličilački radovi</v>
      </c>
      <c r="C401" s="122"/>
      <c r="D401" s="123"/>
      <c r="E401" s="1239"/>
      <c r="F401" s="1240">
        <f>F308</f>
        <v>0</v>
      </c>
      <c r="G401" s="114"/>
      <c r="H401" s="114"/>
      <c r="I401" s="114"/>
    </row>
    <row r="402" spans="1:9" s="115" customFormat="1" ht="15" customHeight="1">
      <c r="A402" s="124" t="str">
        <f>A310</f>
        <v>2.1.12.</v>
      </c>
      <c r="B402" s="121" t="str">
        <f>B310</f>
        <v>Krovopokrivački i limarski radovi</v>
      </c>
      <c r="C402" s="122"/>
      <c r="D402" s="123"/>
      <c r="E402" s="1239"/>
      <c r="F402" s="1240">
        <f>F366</f>
        <v>0</v>
      </c>
      <c r="G402" s="114"/>
      <c r="H402" s="114"/>
      <c r="I402" s="114"/>
    </row>
    <row r="403" spans="1:9" s="115" customFormat="1" ht="15" customHeight="1" thickBot="1">
      <c r="A403" s="124" t="str">
        <f>A368</f>
        <v>2.1.13.</v>
      </c>
      <c r="B403" s="121" t="str">
        <f>B368</f>
        <v>Fasaderski radovi</v>
      </c>
      <c r="C403" s="122"/>
      <c r="D403" s="123"/>
      <c r="E403" s="1239"/>
      <c r="F403" s="1240">
        <f>F388</f>
        <v>0</v>
      </c>
      <c r="G403" s="114"/>
      <c r="H403" s="114"/>
      <c r="I403" s="114"/>
    </row>
    <row r="404" spans="1:9" s="134" customFormat="1" ht="20.100000000000001" customHeight="1" thickTop="1" thickBot="1">
      <c r="A404" s="1093"/>
      <c r="B404" s="1094" t="s">
        <v>272</v>
      </c>
      <c r="C404" s="1095"/>
      <c r="D404" s="1096"/>
      <c r="E404" s="1241"/>
      <c r="F404" s="1242">
        <f>SUM(F391:F403)</f>
        <v>0</v>
      </c>
      <c r="G404" s="133"/>
      <c r="H404" s="133"/>
      <c r="I404" s="133"/>
    </row>
    <row r="405" spans="1:9">
      <c r="A405" s="135"/>
      <c r="B405" s="136"/>
      <c r="C405" s="137"/>
      <c r="D405" s="137"/>
      <c r="E405" s="1243"/>
      <c r="F405" s="1244"/>
      <c r="G405" s="50"/>
      <c r="H405" s="50"/>
    </row>
    <row r="406" spans="1:9" s="46" customFormat="1" ht="20.100000000000001" customHeight="1">
      <c r="A406" s="79" t="s">
        <v>484</v>
      </c>
      <c r="B406" s="80" t="s">
        <v>1250</v>
      </c>
      <c r="C406" s="98"/>
      <c r="D406" s="99"/>
      <c r="E406" s="1207"/>
      <c r="F406" s="1208"/>
      <c r="G406" s="45"/>
      <c r="H406" s="45"/>
    </row>
    <row r="407" spans="1:9" s="87" customFormat="1">
      <c r="A407" s="100"/>
      <c r="B407" s="101"/>
      <c r="C407" s="102"/>
      <c r="D407" s="103"/>
      <c r="E407" s="1182"/>
      <c r="F407" s="1209"/>
      <c r="G407" s="25"/>
      <c r="H407" s="25"/>
    </row>
    <row r="408" spans="1:9" s="46" customFormat="1" ht="20.100000000000001" customHeight="1">
      <c r="A408" s="104" t="s">
        <v>273</v>
      </c>
      <c r="B408" s="105" t="s">
        <v>557</v>
      </c>
      <c r="C408" s="106"/>
      <c r="D408" s="107"/>
      <c r="E408" s="1210"/>
      <c r="F408" s="1211"/>
      <c r="G408" s="45"/>
      <c r="H408" s="45"/>
    </row>
    <row r="409" spans="1:9" s="87" customFormat="1">
      <c r="A409" s="138"/>
      <c r="B409" s="139"/>
      <c r="C409" s="140"/>
      <c r="D409" s="111"/>
      <c r="E409" s="1212"/>
      <c r="F409" s="1213"/>
      <c r="G409" s="25"/>
      <c r="H409" s="25"/>
    </row>
    <row r="410" spans="1:9" s="326" customFormat="1" outlineLevel="1">
      <c r="A410" s="333" t="s">
        <v>490</v>
      </c>
      <c r="B410" s="334" t="s">
        <v>1567</v>
      </c>
      <c r="C410" s="254"/>
      <c r="D410" s="335"/>
      <c r="E410" s="1214"/>
      <c r="F410" s="1214"/>
    </row>
    <row r="411" spans="1:9" s="326" customFormat="1" outlineLevel="1">
      <c r="A411" s="336"/>
      <c r="B411" s="270" t="s">
        <v>2342</v>
      </c>
      <c r="C411" s="337"/>
      <c r="D411" s="338"/>
      <c r="E411" s="1215"/>
      <c r="F411" s="1215"/>
    </row>
    <row r="412" spans="1:9" s="326" customFormat="1" ht="63.75" outlineLevel="1">
      <c r="A412" s="336"/>
      <c r="B412" s="339" t="s">
        <v>1718</v>
      </c>
      <c r="C412" s="337"/>
      <c r="D412" s="338"/>
      <c r="E412" s="1215"/>
      <c r="F412" s="1215"/>
    </row>
    <row r="413" spans="1:9" s="326" customFormat="1" ht="27" outlineLevel="1">
      <c r="A413" s="340"/>
      <c r="B413" s="341" t="s">
        <v>2343</v>
      </c>
      <c r="C413" s="342"/>
      <c r="D413" s="343"/>
      <c r="E413" s="1216"/>
      <c r="F413" s="1216"/>
    </row>
    <row r="414" spans="1:9" s="42" customFormat="1" ht="25.5" outlineLevel="1">
      <c r="A414" s="262" t="s">
        <v>487</v>
      </c>
      <c r="B414" s="5" t="s">
        <v>1564</v>
      </c>
      <c r="C414" s="263" t="s">
        <v>486</v>
      </c>
      <c r="D414" s="264">
        <v>55</v>
      </c>
      <c r="E414" s="1092"/>
      <c r="F414" s="1217" t="str">
        <f t="shared" ref="F414:F416" si="45">IF(N(E414),ROUND(E414*D414,2),"")</f>
        <v/>
      </c>
    </row>
    <row r="415" spans="1:9" s="42" customFormat="1" outlineLevel="1">
      <c r="A415" s="344"/>
      <c r="B415" s="6"/>
      <c r="C415" s="257"/>
      <c r="D415" s="258"/>
      <c r="E415" s="258"/>
      <c r="F415" s="1005"/>
      <c r="G415" s="14"/>
    </row>
    <row r="416" spans="1:9" s="42" customFormat="1" outlineLevel="1">
      <c r="A416" s="313" t="s">
        <v>492</v>
      </c>
      <c r="B416" s="253" t="s">
        <v>2344</v>
      </c>
      <c r="C416" s="254" t="s">
        <v>486</v>
      </c>
      <c r="D416" s="255">
        <v>15</v>
      </c>
      <c r="E416" s="1084"/>
      <c r="F416" s="1219" t="str">
        <f t="shared" si="45"/>
        <v/>
      </c>
      <c r="G416" s="14"/>
    </row>
    <row r="417" spans="1:9" s="42" customFormat="1" outlineLevel="1">
      <c r="A417" s="344"/>
      <c r="B417" s="6" t="s">
        <v>979</v>
      </c>
      <c r="C417" s="315"/>
      <c r="D417" s="258"/>
      <c r="E417" s="258"/>
      <c r="F417" s="1005"/>
      <c r="G417" s="14"/>
    </row>
    <row r="418" spans="1:9" s="42" customFormat="1" ht="25.5" outlineLevel="1">
      <c r="A418" s="344"/>
      <c r="B418" s="6" t="s">
        <v>151</v>
      </c>
      <c r="C418" s="315"/>
      <c r="D418" s="258"/>
      <c r="E418" s="258"/>
      <c r="F418" s="1005"/>
      <c r="G418" s="14"/>
    </row>
    <row r="419" spans="1:9" s="42" customFormat="1" outlineLevel="1">
      <c r="A419" s="345"/>
      <c r="B419" s="26" t="s">
        <v>518</v>
      </c>
      <c r="C419" s="260"/>
      <c r="D419" s="261"/>
      <c r="E419" s="261"/>
      <c r="F419" s="1187"/>
      <c r="G419" s="14"/>
    </row>
    <row r="420" spans="1:9" s="42" customFormat="1" outlineLevel="1">
      <c r="A420" s="344"/>
      <c r="B420" s="6"/>
      <c r="C420" s="257"/>
      <c r="D420" s="258"/>
      <c r="E420" s="258"/>
      <c r="F420" s="1186"/>
      <c r="G420" s="14"/>
    </row>
    <row r="421" spans="1:9" s="42" customFormat="1" outlineLevel="1">
      <c r="A421" s="313" t="s">
        <v>493</v>
      </c>
      <c r="B421" s="253" t="s">
        <v>2345</v>
      </c>
      <c r="C421" s="254" t="s">
        <v>486</v>
      </c>
      <c r="D421" s="255">
        <v>10</v>
      </c>
      <c r="E421" s="1084"/>
      <c r="F421" s="1219" t="str">
        <f t="shared" ref="F421" si="46">IF(N(E421),ROUND(E421*D421,2),"")</f>
        <v/>
      </c>
      <c r="G421" s="14"/>
    </row>
    <row r="422" spans="1:9" s="42" customFormat="1" outlineLevel="1">
      <c r="A422" s="344"/>
      <c r="B422" s="6" t="s">
        <v>1013</v>
      </c>
      <c r="C422" s="315"/>
      <c r="D422" s="258"/>
      <c r="E422" s="258"/>
      <c r="F422" s="1005"/>
      <c r="G422" s="14"/>
    </row>
    <row r="423" spans="1:9" s="42" customFormat="1" ht="38.25" outlineLevel="1">
      <c r="A423" s="314"/>
      <c r="B423" s="6" t="s">
        <v>2346</v>
      </c>
      <c r="C423" s="315"/>
      <c r="D423" s="258"/>
      <c r="E423" s="1005"/>
      <c r="F423" s="1005"/>
      <c r="G423" s="14"/>
    </row>
    <row r="424" spans="1:9" s="42" customFormat="1" outlineLevel="1">
      <c r="A424" s="316"/>
      <c r="B424" s="26" t="s">
        <v>2347</v>
      </c>
      <c r="C424" s="260"/>
      <c r="D424" s="261"/>
      <c r="E424" s="1006"/>
      <c r="F424" s="1187"/>
      <c r="G424" s="14"/>
    </row>
    <row r="425" spans="1:9" s="42" customFormat="1" ht="13.5" thickBot="1">
      <c r="A425" s="37"/>
      <c r="B425" s="38"/>
      <c r="C425" s="39"/>
      <c r="D425" s="40"/>
      <c r="E425" s="1176"/>
      <c r="F425" s="1177"/>
      <c r="G425" s="13"/>
      <c r="H425" s="41"/>
      <c r="I425" s="41"/>
    </row>
    <row r="426" spans="1:9" s="46" customFormat="1" ht="20.100000000000001" customHeight="1" thickBot="1">
      <c r="A426" s="976"/>
      <c r="B426" s="977" t="s">
        <v>572</v>
      </c>
      <c r="C426" s="978"/>
      <c r="D426" s="979"/>
      <c r="E426" s="1183"/>
      <c r="F426" s="1108">
        <f>SUM(F414:F425)</f>
        <v>0</v>
      </c>
      <c r="G426" s="45"/>
      <c r="H426" s="45"/>
    </row>
    <row r="427" spans="1:9" s="87" customFormat="1">
      <c r="A427" s="100"/>
      <c r="B427" s="101"/>
      <c r="C427" s="102"/>
      <c r="D427" s="103"/>
      <c r="E427" s="1182"/>
      <c r="F427" s="1209"/>
      <c r="G427" s="25"/>
      <c r="H427" s="25"/>
    </row>
    <row r="428" spans="1:9" s="46" customFormat="1" ht="20.100000000000001" customHeight="1">
      <c r="A428" s="104" t="s">
        <v>274</v>
      </c>
      <c r="B428" s="105" t="s">
        <v>145</v>
      </c>
      <c r="C428" s="106"/>
      <c r="D428" s="107"/>
      <c r="E428" s="1210"/>
      <c r="F428" s="1211"/>
      <c r="G428" s="45"/>
      <c r="H428" s="45"/>
    </row>
    <row r="429" spans="1:9" s="42" customFormat="1" collapsed="1">
      <c r="A429" s="108"/>
      <c r="B429" s="109"/>
      <c r="C429" s="110"/>
      <c r="D429" s="111"/>
      <c r="E429" s="1212"/>
      <c r="F429" s="1213"/>
      <c r="G429" s="13"/>
      <c r="H429" s="41"/>
      <c r="I429" s="41"/>
    </row>
    <row r="430" spans="1:9" s="42" customFormat="1" outlineLevel="1">
      <c r="A430" s="313" t="s">
        <v>490</v>
      </c>
      <c r="B430" s="253" t="s">
        <v>1516</v>
      </c>
      <c r="C430" s="325" t="s">
        <v>486</v>
      </c>
      <c r="D430" s="255">
        <v>8</v>
      </c>
      <c r="E430" s="1085"/>
      <c r="F430" s="1218" t="str">
        <f t="shared" ref="F430" si="47">IF(N(E430),ROUND(E430*D430,2),"")</f>
        <v/>
      </c>
      <c r="G430" s="14"/>
    </row>
    <row r="431" spans="1:9" s="42" customFormat="1" outlineLevel="1">
      <c r="A431" s="344"/>
      <c r="B431" s="6" t="s">
        <v>974</v>
      </c>
      <c r="C431" s="315"/>
      <c r="D431" s="258"/>
      <c r="E431" s="258"/>
      <c r="F431" s="1005"/>
      <c r="G431" s="14"/>
    </row>
    <row r="432" spans="1:9" s="42" customFormat="1" ht="25.5" outlineLevel="1">
      <c r="A432" s="314"/>
      <c r="B432" s="6" t="s">
        <v>2349</v>
      </c>
      <c r="C432" s="315"/>
      <c r="D432" s="258"/>
      <c r="E432" s="258"/>
      <c r="F432" s="1005"/>
      <c r="G432" s="14"/>
    </row>
    <row r="433" spans="1:9" s="42" customFormat="1" outlineLevel="1">
      <c r="A433" s="316"/>
      <c r="B433" s="26" t="s">
        <v>2350</v>
      </c>
      <c r="C433" s="260"/>
      <c r="D433" s="261"/>
      <c r="E433" s="261"/>
      <c r="F433" s="1187"/>
      <c r="G433" s="14"/>
    </row>
    <row r="434" spans="1:9" s="42" customFormat="1" outlineLevel="1">
      <c r="A434" s="314"/>
      <c r="B434" s="6"/>
      <c r="C434" s="257"/>
      <c r="D434" s="258"/>
      <c r="E434" s="258"/>
      <c r="F434" s="1186"/>
      <c r="G434" s="14"/>
    </row>
    <row r="435" spans="1:9" s="251" customFormat="1" outlineLevel="1">
      <c r="A435" s="273">
        <v>2</v>
      </c>
      <c r="B435" s="274" t="s">
        <v>1447</v>
      </c>
      <c r="C435" s="320" t="s">
        <v>486</v>
      </c>
      <c r="D435" s="28">
        <v>2.5</v>
      </c>
      <c r="E435" s="1085"/>
      <c r="F435" s="1218" t="str">
        <f t="shared" ref="F435" si="48">IF(N(E435),ROUND(E435*D435,2),"")</f>
        <v/>
      </c>
    </row>
    <row r="436" spans="1:9" s="251" customFormat="1" outlineLevel="1">
      <c r="A436" s="269"/>
      <c r="B436" s="270" t="s">
        <v>988</v>
      </c>
      <c r="C436" s="321"/>
      <c r="D436" s="29"/>
      <c r="E436" s="36"/>
      <c r="F436" s="1188"/>
    </row>
    <row r="437" spans="1:9" s="251" customFormat="1" ht="63.75" outlineLevel="1">
      <c r="A437" s="269"/>
      <c r="B437" s="270" t="s">
        <v>998</v>
      </c>
      <c r="C437" s="321"/>
      <c r="D437" s="30"/>
      <c r="E437" s="36"/>
      <c r="F437" s="1189"/>
    </row>
    <row r="438" spans="1:9" s="251" customFormat="1" outlineLevel="1">
      <c r="A438" s="277"/>
      <c r="B438" s="278" t="s">
        <v>989</v>
      </c>
      <c r="C438" s="322"/>
      <c r="D438" s="346"/>
      <c r="E438" s="323"/>
      <c r="F438" s="1190"/>
    </row>
    <row r="439" spans="1:9" s="251" customFormat="1" outlineLevel="1">
      <c r="A439" s="269"/>
      <c r="B439" s="270"/>
      <c r="C439" s="36"/>
      <c r="D439" s="30"/>
      <c r="E439" s="36"/>
      <c r="F439" s="1189"/>
    </row>
    <row r="440" spans="1:9" s="251" customFormat="1" ht="25.5" outlineLevel="1">
      <c r="A440" s="273" t="s">
        <v>493</v>
      </c>
      <c r="B440" s="274" t="s">
        <v>1517</v>
      </c>
      <c r="C440" s="325" t="s">
        <v>486</v>
      </c>
      <c r="D440" s="28">
        <v>19</v>
      </c>
      <c r="E440" s="1084"/>
      <c r="F440" s="1224" t="str">
        <f t="shared" ref="F440" si="49">IF(N(E440),ROUND(E440*D440,2),"")</f>
        <v/>
      </c>
      <c r="G440" s="330"/>
    </row>
    <row r="441" spans="1:9" s="251" customFormat="1" outlineLevel="1">
      <c r="A441" s="269"/>
      <c r="B441" s="270" t="s">
        <v>988</v>
      </c>
      <c r="C441" s="321"/>
      <c r="D441" s="29"/>
      <c r="E441" s="29"/>
      <c r="F441" s="1163"/>
    </row>
    <row r="442" spans="1:9" s="251" customFormat="1" ht="63.75" outlineLevel="1">
      <c r="A442" s="269"/>
      <c r="B442" s="270" t="s">
        <v>998</v>
      </c>
      <c r="C442" s="321"/>
      <c r="D442" s="30"/>
      <c r="E442" s="29"/>
      <c r="F442" s="1220"/>
    </row>
    <row r="443" spans="1:9" s="251" customFormat="1" outlineLevel="1">
      <c r="A443" s="277"/>
      <c r="B443" s="278" t="s">
        <v>989</v>
      </c>
      <c r="C443" s="322"/>
      <c r="D443" s="346"/>
      <c r="E443" s="346"/>
      <c r="F443" s="1165"/>
    </row>
    <row r="444" spans="1:9" s="251" customFormat="1" outlineLevel="1">
      <c r="A444" s="266"/>
      <c r="B444" s="267"/>
      <c r="C444" s="348"/>
      <c r="D444" s="306"/>
      <c r="E444" s="306"/>
      <c r="F444" s="1167"/>
    </row>
    <row r="445" spans="1:9" s="251" customFormat="1" ht="25.5" outlineLevel="1">
      <c r="A445" s="273" t="s">
        <v>901</v>
      </c>
      <c r="B445" s="274" t="s">
        <v>2146</v>
      </c>
      <c r="C445" s="325" t="s">
        <v>521</v>
      </c>
      <c r="D445" s="28">
        <v>79</v>
      </c>
      <c r="E445" s="1084"/>
      <c r="F445" s="1224" t="str">
        <f t="shared" ref="F445" si="50">IF(N(E445),ROUND(E445*D445,2),"")</f>
        <v/>
      </c>
      <c r="G445" s="330"/>
    </row>
    <row r="446" spans="1:9" s="251" customFormat="1" ht="14.25" outlineLevel="1">
      <c r="A446" s="277"/>
      <c r="B446" s="278" t="s">
        <v>2147</v>
      </c>
      <c r="C446" s="322"/>
      <c r="D446" s="346"/>
      <c r="E446" s="1190"/>
      <c r="F446" s="1190"/>
    </row>
    <row r="447" spans="1:9" s="42" customFormat="1" ht="13.5" thickBot="1">
      <c r="A447" s="37"/>
      <c r="B447" s="38"/>
      <c r="C447" s="39"/>
      <c r="D447" s="40"/>
      <c r="E447" s="1176"/>
      <c r="F447" s="1177"/>
      <c r="G447" s="13"/>
      <c r="H447" s="41"/>
      <c r="I447" s="41"/>
    </row>
    <row r="448" spans="1:9" s="46" customFormat="1" ht="20.100000000000001" customHeight="1" thickBot="1">
      <c r="A448" s="976"/>
      <c r="B448" s="977" t="s">
        <v>146</v>
      </c>
      <c r="C448" s="978"/>
      <c r="D448" s="979"/>
      <c r="E448" s="1183"/>
      <c r="F448" s="1108">
        <f>SUM(F430:F447)</f>
        <v>0</v>
      </c>
      <c r="G448" s="45"/>
      <c r="H448" s="45"/>
    </row>
    <row r="449" spans="1:9" s="87" customFormat="1">
      <c r="A449" s="100"/>
      <c r="B449" s="101"/>
      <c r="C449" s="102"/>
      <c r="D449" s="103"/>
      <c r="E449" s="1182"/>
      <c r="F449" s="1209"/>
      <c r="G449" s="25"/>
      <c r="H449" s="25"/>
    </row>
    <row r="450" spans="1:9" s="46" customFormat="1" ht="20.100000000000001" customHeight="1">
      <c r="A450" s="104" t="s">
        <v>275</v>
      </c>
      <c r="B450" s="105" t="s">
        <v>1331</v>
      </c>
      <c r="C450" s="106"/>
      <c r="D450" s="107"/>
      <c r="E450" s="1210"/>
      <c r="F450" s="1211"/>
      <c r="G450" s="45"/>
      <c r="H450" s="45"/>
    </row>
    <row r="451" spans="1:9" s="42" customFormat="1" collapsed="1">
      <c r="A451" s="108"/>
      <c r="B451" s="109"/>
      <c r="C451" s="110"/>
      <c r="D451" s="111"/>
      <c r="E451" s="1212"/>
      <c r="F451" s="1213"/>
      <c r="G451" s="13"/>
      <c r="H451" s="41"/>
      <c r="I451" s="41"/>
    </row>
    <row r="452" spans="1:9" s="42" customFormat="1" outlineLevel="1">
      <c r="A452" s="313" t="s">
        <v>490</v>
      </c>
      <c r="B452" s="355" t="s">
        <v>2357</v>
      </c>
      <c r="C452" s="254" t="s">
        <v>994</v>
      </c>
      <c r="D452" s="255">
        <v>1075</v>
      </c>
      <c r="E452" s="1085"/>
      <c r="F452" s="1218" t="str">
        <f t="shared" ref="F452" si="51">IF(N(E452),ROUND(E452*D452,2),"")</f>
        <v/>
      </c>
      <c r="G452" s="14"/>
    </row>
    <row r="453" spans="1:9" s="42" customFormat="1" outlineLevel="1">
      <c r="A453" s="344"/>
      <c r="B453" s="356" t="s">
        <v>2358</v>
      </c>
      <c r="C453" s="257"/>
      <c r="D453" s="258"/>
      <c r="E453" s="1005"/>
      <c r="F453" s="1005"/>
      <c r="G453" s="14"/>
    </row>
    <row r="454" spans="1:9" s="42" customFormat="1" ht="38.25" outlineLevel="1">
      <c r="A454" s="344"/>
      <c r="B454" s="356" t="s">
        <v>2359</v>
      </c>
      <c r="C454" s="315"/>
      <c r="D454" s="258"/>
      <c r="E454" s="1005"/>
      <c r="F454" s="1005"/>
      <c r="G454" s="14"/>
    </row>
    <row r="455" spans="1:9" s="42" customFormat="1" outlineLevel="1">
      <c r="A455" s="345"/>
      <c r="B455" s="357" t="s">
        <v>997</v>
      </c>
      <c r="C455" s="260"/>
      <c r="D455" s="261"/>
      <c r="E455" s="1006"/>
      <c r="F455" s="1187"/>
      <c r="G455" s="14"/>
    </row>
    <row r="456" spans="1:9" s="42" customFormat="1" ht="13.5" thickBot="1">
      <c r="A456" s="37"/>
      <c r="B456" s="38"/>
      <c r="C456" s="39"/>
      <c r="D456" s="40"/>
      <c r="E456" s="1176"/>
      <c r="F456" s="1177"/>
      <c r="G456" s="13"/>
      <c r="H456" s="41"/>
      <c r="I456" s="41"/>
    </row>
    <row r="457" spans="1:9" s="46" customFormat="1" ht="20.100000000000001" customHeight="1" thickBot="1">
      <c r="A457" s="976"/>
      <c r="B457" s="977" t="s">
        <v>1332</v>
      </c>
      <c r="C457" s="978"/>
      <c r="D457" s="979"/>
      <c r="E457" s="1183"/>
      <c r="F457" s="1108">
        <f>SUM(F452:F456)</f>
        <v>0</v>
      </c>
      <c r="G457" s="45"/>
      <c r="H457" s="45"/>
    </row>
    <row r="458" spans="1:9" s="87" customFormat="1">
      <c r="A458" s="100"/>
      <c r="B458" s="101"/>
      <c r="C458" s="102"/>
      <c r="D458" s="103"/>
      <c r="E458" s="1182"/>
      <c r="F458" s="1209"/>
      <c r="G458" s="25"/>
      <c r="H458" s="25"/>
    </row>
    <row r="459" spans="1:9" s="46" customFormat="1" ht="20.100000000000001" customHeight="1">
      <c r="A459" s="104" t="s">
        <v>276</v>
      </c>
      <c r="B459" s="105" t="s">
        <v>147</v>
      </c>
      <c r="C459" s="106"/>
      <c r="D459" s="107"/>
      <c r="E459" s="1210"/>
      <c r="F459" s="1211"/>
      <c r="G459" s="45"/>
      <c r="H459" s="45"/>
    </row>
    <row r="460" spans="1:9" s="42" customFormat="1" collapsed="1">
      <c r="A460" s="108"/>
      <c r="B460" s="109"/>
      <c r="C460" s="110"/>
      <c r="D460" s="111"/>
      <c r="E460" s="1212"/>
      <c r="F460" s="1213"/>
      <c r="G460" s="13"/>
      <c r="H460" s="41"/>
      <c r="I460" s="41"/>
    </row>
    <row r="461" spans="1:9" s="42" customFormat="1" outlineLevel="1">
      <c r="A461" s="252" t="s">
        <v>490</v>
      </c>
      <c r="B461" s="253" t="s">
        <v>147</v>
      </c>
      <c r="C461" s="254"/>
      <c r="D461" s="255"/>
      <c r="E461" s="1004"/>
      <c r="F461" s="1004"/>
    </row>
    <row r="462" spans="1:9" s="42" customFormat="1" ht="369.75" outlineLevel="1">
      <c r="A462" s="256"/>
      <c r="B462" s="356" t="s">
        <v>2462</v>
      </c>
      <c r="C462" s="257"/>
      <c r="D462" s="258"/>
      <c r="E462" s="1005"/>
      <c r="F462" s="1005"/>
    </row>
    <row r="463" spans="1:9" s="42" customFormat="1" ht="63.75" outlineLevel="1">
      <c r="A463" s="256"/>
      <c r="B463" s="356" t="s">
        <v>2463</v>
      </c>
      <c r="C463" s="257"/>
      <c r="D463" s="258"/>
      <c r="E463" s="1005"/>
      <c r="F463" s="1005"/>
    </row>
    <row r="464" spans="1:9" s="42" customFormat="1" outlineLevel="1">
      <c r="A464" s="259"/>
      <c r="B464" s="26" t="s">
        <v>148</v>
      </c>
      <c r="C464" s="260"/>
      <c r="D464" s="261"/>
      <c r="E464" s="1006"/>
      <c r="F464" s="1006"/>
    </row>
    <row r="465" spans="1:9" s="42" customFormat="1" outlineLevel="1">
      <c r="A465" s="262" t="s">
        <v>487</v>
      </c>
      <c r="B465" s="5" t="s">
        <v>1216</v>
      </c>
      <c r="C465" s="263" t="s">
        <v>994</v>
      </c>
      <c r="D465" s="264">
        <v>5390</v>
      </c>
      <c r="E465" s="1085"/>
      <c r="F465" s="1218" t="str">
        <f t="shared" ref="F465:F466" si="52">IF(N(E465),ROUND(E465*D465,2),"")</f>
        <v/>
      </c>
    </row>
    <row r="466" spans="1:9" s="42" customFormat="1" outlineLevel="1">
      <c r="A466" s="262" t="s">
        <v>488</v>
      </c>
      <c r="B466" s="5" t="s">
        <v>1217</v>
      </c>
      <c r="C466" s="263" t="s">
        <v>994</v>
      </c>
      <c r="D466" s="264">
        <v>4745</v>
      </c>
      <c r="E466" s="1085"/>
      <c r="F466" s="1218" t="str">
        <f t="shared" si="52"/>
        <v/>
      </c>
    </row>
    <row r="467" spans="1:9" s="42" customFormat="1" ht="13.5" thickBot="1">
      <c r="A467" s="37"/>
      <c r="B467" s="38"/>
      <c r="C467" s="39"/>
      <c r="D467" s="40"/>
      <c r="E467" s="1176"/>
      <c r="F467" s="1177"/>
      <c r="G467" s="13"/>
      <c r="H467" s="41"/>
      <c r="I467" s="41"/>
    </row>
    <row r="468" spans="1:9" s="46" customFormat="1" ht="20.100000000000001" customHeight="1" thickBot="1">
      <c r="A468" s="976"/>
      <c r="B468" s="977" t="s">
        <v>1333</v>
      </c>
      <c r="C468" s="978"/>
      <c r="D468" s="979"/>
      <c r="E468" s="1183"/>
      <c r="F468" s="1108">
        <f>SUM(F465:F467)</f>
        <v>0</v>
      </c>
      <c r="G468" s="45"/>
      <c r="H468" s="45"/>
    </row>
    <row r="469" spans="1:9" s="87" customFormat="1">
      <c r="A469" s="100"/>
      <c r="B469" s="101"/>
      <c r="C469" s="102"/>
      <c r="D469" s="103"/>
      <c r="E469" s="1182"/>
      <c r="F469" s="1209"/>
      <c r="G469" s="25"/>
      <c r="H469" s="25"/>
    </row>
    <row r="470" spans="1:9" s="46" customFormat="1" ht="20.100000000000001" customHeight="1">
      <c r="A470" s="104" t="s">
        <v>277</v>
      </c>
      <c r="B470" s="105" t="s">
        <v>281</v>
      </c>
      <c r="C470" s="106"/>
      <c r="D470" s="107"/>
      <c r="E470" s="1210"/>
      <c r="F470" s="1211"/>
      <c r="G470" s="45"/>
      <c r="H470" s="45"/>
    </row>
    <row r="471" spans="1:9" s="42" customFormat="1" collapsed="1">
      <c r="A471" s="108"/>
      <c r="B471" s="109"/>
      <c r="C471" s="110"/>
      <c r="D471" s="111"/>
      <c r="E471" s="1212"/>
      <c r="F471" s="1213"/>
      <c r="G471" s="13"/>
      <c r="H471" s="41"/>
      <c r="I471" s="41"/>
    </row>
    <row r="472" spans="1:9" s="42" customFormat="1" ht="25.5" outlineLevel="1">
      <c r="A472" s="252" t="s">
        <v>490</v>
      </c>
      <c r="B472" s="253" t="s">
        <v>1232</v>
      </c>
      <c r="C472" s="254" t="s">
        <v>159</v>
      </c>
      <c r="D472" s="255">
        <v>1</v>
      </c>
      <c r="E472" s="1084"/>
      <c r="F472" s="1219" t="str">
        <f t="shared" ref="F472" si="53">IF(N(E472),ROUND(E472*D472,2),"")</f>
        <v/>
      </c>
    </row>
    <row r="473" spans="1:9" s="331" customFormat="1" ht="76.5" outlineLevel="1">
      <c r="A473" s="256"/>
      <c r="B473" s="6" t="s">
        <v>2464</v>
      </c>
      <c r="C473" s="374"/>
      <c r="D473" s="375"/>
      <c r="E473" s="375"/>
      <c r="F473" s="1245"/>
    </row>
    <row r="474" spans="1:9" s="42" customFormat="1" outlineLevel="1">
      <c r="A474" s="259"/>
      <c r="B474" s="26" t="s">
        <v>280</v>
      </c>
      <c r="C474" s="260"/>
      <c r="D474" s="261"/>
      <c r="E474" s="261"/>
      <c r="F474" s="1006"/>
    </row>
    <row r="475" spans="1:9" s="42" customFormat="1" outlineLevel="1">
      <c r="A475" s="359"/>
      <c r="B475" s="360"/>
      <c r="C475" s="315"/>
      <c r="D475" s="258"/>
      <c r="E475" s="258"/>
      <c r="F475" s="1005"/>
    </row>
    <row r="476" spans="1:9" s="249" customFormat="1" outlineLevel="1">
      <c r="A476" s="273" t="s">
        <v>492</v>
      </c>
      <c r="B476" s="274" t="s">
        <v>1251</v>
      </c>
      <c r="C476" s="376"/>
      <c r="D476" s="255"/>
      <c r="E476" s="255"/>
      <c r="F476" s="1004"/>
    </row>
    <row r="477" spans="1:9" s="249" customFormat="1" ht="51" outlineLevel="1">
      <c r="A477" s="269"/>
      <c r="B477" s="270" t="s">
        <v>1456</v>
      </c>
      <c r="C477" s="308"/>
      <c r="D477" s="258"/>
      <c r="E477" s="258"/>
      <c r="F477" s="1005"/>
    </row>
    <row r="478" spans="1:9" s="42" customFormat="1" outlineLevel="1">
      <c r="A478" s="262" t="s">
        <v>483</v>
      </c>
      <c r="B478" s="267" t="s">
        <v>1455</v>
      </c>
      <c r="C478" s="263" t="s">
        <v>1063</v>
      </c>
      <c r="D478" s="264">
        <v>15</v>
      </c>
      <c r="E478" s="1097"/>
      <c r="F478" s="1223" t="str">
        <f t="shared" ref="F478" si="54">IF(N(E478),ROUND(E478*D478,2),"")</f>
        <v/>
      </c>
    </row>
    <row r="479" spans="1:9" s="249" customFormat="1" outlineLevel="1">
      <c r="A479" s="311"/>
      <c r="B479" s="312"/>
      <c r="C479" s="308"/>
      <c r="D479" s="258"/>
      <c r="E479" s="258"/>
      <c r="F479" s="1005"/>
    </row>
    <row r="480" spans="1:9" s="42" customFormat="1" outlineLevel="1">
      <c r="A480" s="252" t="s">
        <v>493</v>
      </c>
      <c r="B480" s="253" t="s">
        <v>2436</v>
      </c>
      <c r="C480" s="254" t="s">
        <v>491</v>
      </c>
      <c r="D480" s="377">
        <v>1</v>
      </c>
      <c r="E480" s="1085"/>
      <c r="F480" s="1218" t="str">
        <f t="shared" ref="F480" si="55">IF(N(E480),ROUND(E480*D480,2),"")</f>
        <v/>
      </c>
    </row>
    <row r="481" spans="1:9" s="42" customFormat="1" ht="63.75" outlineLevel="1">
      <c r="A481" s="256"/>
      <c r="B481" s="6" t="s">
        <v>2437</v>
      </c>
      <c r="C481" s="257"/>
      <c r="D481" s="258"/>
      <c r="E481" s="258"/>
      <c r="F481" s="1005"/>
    </row>
    <row r="482" spans="1:9" s="42" customFormat="1" outlineLevel="1">
      <c r="A482" s="259"/>
      <c r="B482" s="26" t="s">
        <v>1360</v>
      </c>
      <c r="C482" s="260"/>
      <c r="D482" s="261"/>
      <c r="E482" s="261"/>
      <c r="F482" s="1006"/>
    </row>
    <row r="483" spans="1:9" s="42" customFormat="1" ht="13.5" thickBot="1">
      <c r="A483" s="37"/>
      <c r="B483" s="38"/>
      <c r="C483" s="39"/>
      <c r="D483" s="40"/>
      <c r="E483" s="1176"/>
      <c r="F483" s="1177"/>
      <c r="G483" s="13"/>
      <c r="H483" s="41"/>
      <c r="I483" s="41"/>
    </row>
    <row r="484" spans="1:9" s="46" customFormat="1" ht="20.100000000000001" customHeight="1" thickBot="1">
      <c r="A484" s="976"/>
      <c r="B484" s="977" t="s">
        <v>1647</v>
      </c>
      <c r="C484" s="978"/>
      <c r="D484" s="979"/>
      <c r="E484" s="1183"/>
      <c r="F484" s="1108">
        <f>SUM(F472:F483)</f>
        <v>0</v>
      </c>
      <c r="G484" s="45"/>
      <c r="H484" s="45"/>
    </row>
    <row r="485" spans="1:9" s="87" customFormat="1">
      <c r="A485" s="100"/>
      <c r="B485" s="101"/>
      <c r="C485" s="102"/>
      <c r="D485" s="103"/>
      <c r="E485" s="1182"/>
      <c r="F485" s="1209"/>
      <c r="G485" s="25"/>
      <c r="H485" s="25"/>
    </row>
    <row r="486" spans="1:9" s="46" customFormat="1" ht="20.100000000000001" customHeight="1">
      <c r="A486" s="104" t="s">
        <v>278</v>
      </c>
      <c r="B486" s="105" t="s">
        <v>1341</v>
      </c>
      <c r="C486" s="106"/>
      <c r="D486" s="107"/>
      <c r="E486" s="1210"/>
      <c r="F486" s="1211"/>
      <c r="G486" s="45"/>
      <c r="H486" s="45"/>
    </row>
    <row r="487" spans="1:9" s="42" customFormat="1" collapsed="1">
      <c r="A487" s="108"/>
      <c r="B487" s="109"/>
      <c r="C487" s="110"/>
      <c r="D487" s="111"/>
      <c r="E487" s="1212"/>
      <c r="F487" s="1213"/>
      <c r="G487" s="13"/>
      <c r="H487" s="41"/>
      <c r="I487" s="41"/>
    </row>
    <row r="488" spans="1:9" s="42" customFormat="1" outlineLevel="1">
      <c r="A488" s="252" t="s">
        <v>490</v>
      </c>
      <c r="B488" s="253" t="s">
        <v>847</v>
      </c>
      <c r="C488" s="254"/>
      <c r="D488" s="255"/>
      <c r="E488" s="1004"/>
      <c r="F488" s="1004"/>
    </row>
    <row r="489" spans="1:9" s="42" customFormat="1" ht="51" outlineLevel="1">
      <c r="A489" s="256"/>
      <c r="B489" s="6" t="s">
        <v>1101</v>
      </c>
      <c r="C489" s="257"/>
      <c r="D489" s="258"/>
      <c r="E489" s="1005"/>
      <c r="F489" s="1005"/>
    </row>
    <row r="490" spans="1:9" s="42" customFormat="1" ht="14.25" outlineLevel="1">
      <c r="A490" s="259"/>
      <c r="B490" s="26" t="s">
        <v>848</v>
      </c>
      <c r="C490" s="260"/>
      <c r="D490" s="261"/>
      <c r="E490" s="1006"/>
      <c r="F490" s="1006"/>
    </row>
    <row r="491" spans="1:9" s="46" customFormat="1" ht="14.25" outlineLevel="1">
      <c r="A491" s="262" t="s">
        <v>487</v>
      </c>
      <c r="B491" s="5" t="s">
        <v>849</v>
      </c>
      <c r="C491" s="263" t="s">
        <v>521</v>
      </c>
      <c r="D491" s="264">
        <v>170</v>
      </c>
      <c r="E491" s="1085"/>
      <c r="F491" s="1218" t="str">
        <f t="shared" ref="F491:F494" si="56">IF(N(E491),ROUND(E491*D491,2),"")</f>
        <v/>
      </c>
    </row>
    <row r="492" spans="1:9" s="244" customFormat="1" ht="204" outlineLevel="1">
      <c r="A492" s="266" t="s">
        <v>488</v>
      </c>
      <c r="B492" s="5" t="s">
        <v>2438</v>
      </c>
      <c r="C492" s="263" t="s">
        <v>521</v>
      </c>
      <c r="D492" s="264">
        <v>170</v>
      </c>
      <c r="E492" s="1092"/>
      <c r="F492" s="1217" t="str">
        <f t="shared" si="56"/>
        <v/>
      </c>
    </row>
    <row r="493" spans="1:9" s="42" customFormat="1" outlineLevel="1">
      <c r="A493" s="359"/>
      <c r="B493" s="360"/>
      <c r="C493" s="315"/>
      <c r="D493" s="258"/>
      <c r="E493" s="258"/>
      <c r="F493" s="1005"/>
    </row>
    <row r="494" spans="1:9" s="42" customFormat="1" ht="25.5" outlineLevel="1">
      <c r="A494" s="252" t="s">
        <v>492</v>
      </c>
      <c r="B494" s="253" t="s">
        <v>1869</v>
      </c>
      <c r="C494" s="254" t="s">
        <v>1063</v>
      </c>
      <c r="D494" s="255">
        <v>60</v>
      </c>
      <c r="E494" s="1084"/>
      <c r="F494" s="1219" t="str">
        <f t="shared" si="56"/>
        <v/>
      </c>
    </row>
    <row r="495" spans="1:9" s="42" customFormat="1" ht="51" outlineLevel="1">
      <c r="A495" s="256"/>
      <c r="B495" s="372" t="s">
        <v>1100</v>
      </c>
      <c r="C495" s="257"/>
      <c r="D495" s="258"/>
      <c r="E495" s="258"/>
      <c r="F495" s="1005"/>
    </row>
    <row r="496" spans="1:9" s="42" customFormat="1" ht="14.25" outlineLevel="1">
      <c r="A496" s="259"/>
      <c r="B496" s="26" t="s">
        <v>1336</v>
      </c>
      <c r="C496" s="260"/>
      <c r="D496" s="261"/>
      <c r="E496" s="261"/>
      <c r="F496" s="1006"/>
    </row>
    <row r="497" spans="1:9" s="42" customFormat="1" outlineLevel="1">
      <c r="A497" s="359"/>
      <c r="B497" s="360"/>
      <c r="C497" s="315"/>
      <c r="D497" s="258"/>
      <c r="E497" s="258"/>
      <c r="F497" s="1005"/>
    </row>
    <row r="498" spans="1:9" s="42" customFormat="1" ht="14.25" outlineLevel="1">
      <c r="A498" s="252" t="s">
        <v>493</v>
      </c>
      <c r="B498" s="253" t="s">
        <v>1870</v>
      </c>
      <c r="C498" s="254" t="s">
        <v>521</v>
      </c>
      <c r="D498" s="255">
        <v>35</v>
      </c>
      <c r="E498" s="1084"/>
      <c r="F498" s="1219" t="str">
        <f t="shared" ref="F498" si="57">IF(N(E498),ROUND(E498*D498,2),"")</f>
        <v/>
      </c>
    </row>
    <row r="499" spans="1:9" s="42" customFormat="1" ht="63.75" outlineLevel="1">
      <c r="A499" s="256"/>
      <c r="B499" s="6" t="s">
        <v>1871</v>
      </c>
      <c r="C499" s="257"/>
      <c r="D499" s="258"/>
      <c r="E499" s="258"/>
      <c r="F499" s="1005"/>
    </row>
    <row r="500" spans="1:9" s="42" customFormat="1" ht="27" outlineLevel="1">
      <c r="A500" s="259"/>
      <c r="B500" s="26" t="s">
        <v>1872</v>
      </c>
      <c r="C500" s="260"/>
      <c r="D500" s="261"/>
      <c r="E500" s="261"/>
      <c r="F500" s="1006"/>
    </row>
    <row r="501" spans="1:9" s="42" customFormat="1" outlineLevel="1">
      <c r="A501" s="364"/>
      <c r="B501" s="318"/>
      <c r="C501" s="319"/>
      <c r="D501" s="264"/>
      <c r="E501" s="264"/>
      <c r="F501" s="1184"/>
    </row>
    <row r="502" spans="1:9" s="42" customFormat="1" ht="25.5" outlineLevel="1">
      <c r="A502" s="252" t="s">
        <v>901</v>
      </c>
      <c r="B502" s="253" t="s">
        <v>1873</v>
      </c>
      <c r="C502" s="254" t="s">
        <v>1063</v>
      </c>
      <c r="D502" s="255">
        <v>16</v>
      </c>
      <c r="E502" s="1084"/>
      <c r="F502" s="1219" t="str">
        <f t="shared" ref="F502" si="58">IF(N(E502),ROUND(E502*D502,2),"")</f>
        <v/>
      </c>
    </row>
    <row r="503" spans="1:9" s="42" customFormat="1" ht="63.75" outlineLevel="1">
      <c r="A503" s="256"/>
      <c r="B503" s="6" t="s">
        <v>1874</v>
      </c>
      <c r="C503" s="257"/>
      <c r="D503" s="258"/>
      <c r="E503" s="258"/>
      <c r="F503" s="1005"/>
    </row>
    <row r="504" spans="1:9" s="42" customFormat="1" outlineLevel="1">
      <c r="A504" s="259"/>
      <c r="B504" s="26" t="s">
        <v>1338</v>
      </c>
      <c r="C504" s="260"/>
      <c r="D504" s="261"/>
      <c r="E504" s="261"/>
      <c r="F504" s="1006"/>
    </row>
    <row r="505" spans="1:9" s="42" customFormat="1" outlineLevel="1">
      <c r="A505" s="359"/>
      <c r="B505" s="360"/>
      <c r="C505" s="315"/>
      <c r="D505" s="258"/>
      <c r="E505" s="258"/>
      <c r="F505" s="1005"/>
    </row>
    <row r="506" spans="1:9" s="42" customFormat="1" outlineLevel="1">
      <c r="A506" s="252" t="s">
        <v>588</v>
      </c>
      <c r="B506" s="253" t="s">
        <v>1969</v>
      </c>
      <c r="C506" s="254" t="s">
        <v>1063</v>
      </c>
      <c r="D506" s="255">
        <v>8</v>
      </c>
      <c r="E506" s="1084"/>
      <c r="F506" s="1219" t="str">
        <f t="shared" ref="F506" si="59">IF(N(E506),ROUND(E506*D506,2),"")</f>
        <v/>
      </c>
    </row>
    <row r="507" spans="1:9" s="42" customFormat="1" ht="76.5" outlineLevel="1">
      <c r="A507" s="256"/>
      <c r="B507" s="6" t="s">
        <v>1875</v>
      </c>
      <c r="C507" s="257"/>
      <c r="D507" s="258"/>
      <c r="E507" s="258"/>
      <c r="F507" s="1005"/>
    </row>
    <row r="508" spans="1:9" s="42" customFormat="1" outlineLevel="1">
      <c r="A508" s="259"/>
      <c r="B508" s="26" t="s">
        <v>1340</v>
      </c>
      <c r="C508" s="260"/>
      <c r="D508" s="261"/>
      <c r="E508" s="261"/>
      <c r="F508" s="1006"/>
    </row>
    <row r="509" spans="1:9" s="42" customFormat="1" ht="13.5" thickBot="1">
      <c r="A509" s="37"/>
      <c r="B509" s="38"/>
      <c r="C509" s="39"/>
      <c r="D509" s="40"/>
      <c r="E509" s="1176"/>
      <c r="F509" s="1177"/>
      <c r="G509" s="13"/>
      <c r="H509" s="41"/>
      <c r="I509" s="41"/>
    </row>
    <row r="510" spans="1:9" s="46" customFormat="1" ht="20.100000000000001" customHeight="1" thickBot="1">
      <c r="A510" s="976"/>
      <c r="B510" s="977" t="s">
        <v>1342</v>
      </c>
      <c r="C510" s="978"/>
      <c r="D510" s="979"/>
      <c r="E510" s="1183"/>
      <c r="F510" s="1108">
        <f>SUM(F491:F509)</f>
        <v>0</v>
      </c>
      <c r="G510" s="45"/>
      <c r="H510" s="45"/>
    </row>
    <row r="511" spans="1:9" s="87" customFormat="1">
      <c r="A511" s="100"/>
      <c r="B511" s="101"/>
      <c r="C511" s="102"/>
      <c r="D511" s="103"/>
      <c r="E511" s="1182"/>
      <c r="F511" s="1209"/>
      <c r="G511" s="25"/>
      <c r="H511" s="25"/>
    </row>
    <row r="512" spans="1:9" s="46" customFormat="1" ht="20.100000000000001" customHeight="1">
      <c r="A512" s="104" t="s">
        <v>1646</v>
      </c>
      <c r="B512" s="105" t="s">
        <v>1343</v>
      </c>
      <c r="C512" s="106"/>
      <c r="D512" s="107"/>
      <c r="E512" s="1210"/>
      <c r="F512" s="1211"/>
      <c r="G512" s="45"/>
      <c r="H512" s="45"/>
    </row>
    <row r="513" spans="1:9" s="42" customFormat="1" collapsed="1">
      <c r="A513" s="108"/>
      <c r="B513" s="109"/>
      <c r="C513" s="110"/>
      <c r="D513" s="111"/>
      <c r="E513" s="1212"/>
      <c r="F513" s="1213"/>
      <c r="G513" s="13"/>
      <c r="H513" s="41"/>
      <c r="I513" s="41"/>
    </row>
    <row r="514" spans="1:9" outlineLevel="1">
      <c r="A514" s="252" t="s">
        <v>490</v>
      </c>
      <c r="B514" s="253" t="s">
        <v>1876</v>
      </c>
      <c r="C514" s="254" t="s">
        <v>1891</v>
      </c>
      <c r="D514" s="255">
        <v>115</v>
      </c>
      <c r="E514" s="1084"/>
      <c r="F514" s="1218" t="str">
        <f t="shared" ref="F514" si="60">IF(N(E514),ROUND(E514*D514,2),"")</f>
        <v/>
      </c>
    </row>
    <row r="515" spans="1:9" ht="63.75" outlineLevel="1">
      <c r="A515" s="256"/>
      <c r="B515" s="6" t="s">
        <v>1344</v>
      </c>
      <c r="C515" s="257"/>
      <c r="D515" s="258"/>
      <c r="E515" s="1005"/>
      <c r="F515" s="1005"/>
    </row>
    <row r="516" spans="1:9" ht="14.25" outlineLevel="1">
      <c r="A516" s="259"/>
      <c r="B516" s="26" t="s">
        <v>1337</v>
      </c>
      <c r="C516" s="260"/>
      <c r="D516" s="261"/>
      <c r="E516" s="1006"/>
      <c r="F516" s="1006"/>
    </row>
    <row r="517" spans="1:9" s="42" customFormat="1" ht="13.5" thickBot="1">
      <c r="A517" s="37"/>
      <c r="B517" s="38"/>
      <c r="C517" s="39"/>
      <c r="D517" s="40"/>
      <c r="E517" s="1176"/>
      <c r="F517" s="1177"/>
      <c r="G517" s="13"/>
      <c r="H517" s="41"/>
      <c r="I517" s="41"/>
    </row>
    <row r="518" spans="1:9" s="46" customFormat="1" ht="20.100000000000001" customHeight="1" thickBot="1">
      <c r="A518" s="976"/>
      <c r="B518" s="977" t="s">
        <v>1345</v>
      </c>
      <c r="C518" s="978"/>
      <c r="D518" s="979"/>
      <c r="E518" s="1183"/>
      <c r="F518" s="1108">
        <f>SUM(F512:F517)</f>
        <v>0</v>
      </c>
      <c r="G518" s="45"/>
      <c r="H518" s="45"/>
    </row>
    <row r="519" spans="1:9" s="87" customFormat="1">
      <c r="A519" s="100"/>
      <c r="B519" s="101"/>
      <c r="C519" s="102"/>
      <c r="D519" s="103"/>
      <c r="E519" s="1182"/>
      <c r="F519" s="1209"/>
      <c r="G519" s="25"/>
      <c r="H519" s="25"/>
    </row>
    <row r="520" spans="1:9" s="115" customFormat="1" ht="20.100000000000001" customHeight="1">
      <c r="A520" s="113"/>
      <c r="B520" s="80" t="s">
        <v>570</v>
      </c>
      <c r="C520" s="99"/>
      <c r="D520" s="99"/>
      <c r="E520" s="1207"/>
      <c r="F520" s="1208"/>
      <c r="G520" s="114"/>
      <c r="H520" s="114"/>
      <c r="I520" s="114"/>
    </row>
    <row r="521" spans="1:9" s="115" customFormat="1" ht="23.25" customHeight="1">
      <c r="A521" s="116" t="str">
        <f>A408</f>
        <v>2.2.1.</v>
      </c>
      <c r="B521" s="117" t="str">
        <f>B408</f>
        <v>Zemljani radovi</v>
      </c>
      <c r="C521" s="118"/>
      <c r="D521" s="119"/>
      <c r="E521" s="1237"/>
      <c r="F521" s="1238">
        <f>F426</f>
        <v>0</v>
      </c>
      <c r="G521" s="114"/>
      <c r="H521" s="114"/>
      <c r="I521" s="114"/>
    </row>
    <row r="522" spans="1:9" s="115" customFormat="1" ht="23.25" customHeight="1">
      <c r="A522" s="120" t="str">
        <f>A428</f>
        <v>2.2.2.</v>
      </c>
      <c r="B522" s="121" t="str">
        <f>B428</f>
        <v>Betonski i armiranobetonski radovi</v>
      </c>
      <c r="C522" s="122"/>
      <c r="D522" s="123"/>
      <c r="E522" s="1239"/>
      <c r="F522" s="1240">
        <f>F448</f>
        <v>0</v>
      </c>
      <c r="G522" s="114"/>
      <c r="H522" s="114"/>
      <c r="I522" s="114"/>
    </row>
    <row r="523" spans="1:9" s="115" customFormat="1" ht="23.25" customHeight="1">
      <c r="A523" s="120" t="str">
        <f>A450</f>
        <v>2.2.3.</v>
      </c>
      <c r="B523" s="121" t="str">
        <f>B450</f>
        <v>Armirački radovi</v>
      </c>
      <c r="C523" s="122"/>
      <c r="D523" s="123"/>
      <c r="E523" s="1239"/>
      <c r="F523" s="1240">
        <f>F457</f>
        <v>0</v>
      </c>
      <c r="G523" s="114"/>
      <c r="H523" s="114"/>
      <c r="I523" s="114"/>
    </row>
    <row r="524" spans="1:9" s="115" customFormat="1" ht="23.25" customHeight="1">
      <c r="A524" s="124" t="str">
        <f>A459</f>
        <v>2.2.4.</v>
      </c>
      <c r="B524" s="121" t="str">
        <f>B459</f>
        <v>Čelična konstrukcija</v>
      </c>
      <c r="C524" s="122"/>
      <c r="D524" s="123"/>
      <c r="E524" s="1239"/>
      <c r="F524" s="1240">
        <f>F468</f>
        <v>0</v>
      </c>
      <c r="G524" s="114"/>
      <c r="H524" s="114"/>
      <c r="I524" s="114"/>
    </row>
    <row r="525" spans="1:9" s="115" customFormat="1" ht="23.25" customHeight="1">
      <c r="A525" s="120" t="str">
        <f>A470</f>
        <v>2.2.5.</v>
      </c>
      <c r="B525" s="121" t="str">
        <f>B470</f>
        <v>Bravarski radovi</v>
      </c>
      <c r="C525" s="122"/>
      <c r="D525" s="123"/>
      <c r="E525" s="1239"/>
      <c r="F525" s="1240">
        <f>F484</f>
        <v>0</v>
      </c>
      <c r="G525" s="114"/>
      <c r="H525" s="114"/>
      <c r="I525" s="114"/>
    </row>
    <row r="526" spans="1:9" s="115" customFormat="1" ht="23.25" customHeight="1">
      <c r="A526" s="120" t="str">
        <f>A486</f>
        <v>2.2.6.</v>
      </c>
      <c r="B526" s="121" t="str">
        <f>B486</f>
        <v>Krovopokrivački i limarski radovi</v>
      </c>
      <c r="C526" s="122"/>
      <c r="D526" s="123"/>
      <c r="E526" s="1239"/>
      <c r="F526" s="1240">
        <f>F510</f>
        <v>0</v>
      </c>
      <c r="G526" s="114"/>
      <c r="H526" s="114"/>
      <c r="I526" s="114"/>
    </row>
    <row r="527" spans="1:9" s="115" customFormat="1" ht="23.25" customHeight="1">
      <c r="A527" s="120" t="str">
        <f>A512</f>
        <v>2.2.7.</v>
      </c>
      <c r="B527" s="121" t="str">
        <f>B512</f>
        <v>Montažerski radovi</v>
      </c>
      <c r="C527" s="122"/>
      <c r="D527" s="123"/>
      <c r="E527" s="1239"/>
      <c r="F527" s="1240">
        <f>F518</f>
        <v>0</v>
      </c>
      <c r="G527" s="114"/>
      <c r="H527" s="114"/>
      <c r="I527" s="114"/>
    </row>
    <row r="528" spans="1:9" s="115" customFormat="1" ht="13.5" thickBot="1">
      <c r="A528" s="126"/>
      <c r="B528" s="127"/>
      <c r="C528" s="128"/>
      <c r="D528" s="129"/>
      <c r="E528" s="1246"/>
      <c r="F528" s="1247"/>
      <c r="G528" s="114"/>
      <c r="H528" s="114"/>
      <c r="I528" s="114"/>
    </row>
    <row r="529" spans="1:9" s="134" customFormat="1" ht="27.75" customHeight="1" thickTop="1" thickBot="1">
      <c r="A529" s="154"/>
      <c r="B529" s="130" t="s">
        <v>279</v>
      </c>
      <c r="C529" s="131"/>
      <c r="D529" s="132"/>
      <c r="E529" s="1248"/>
      <c r="F529" s="1249">
        <f>SUM(F521:F528)</f>
        <v>0</v>
      </c>
      <c r="G529" s="133"/>
      <c r="H529" s="133"/>
      <c r="I529" s="133"/>
    </row>
    <row r="530" spans="1:9">
      <c r="A530" s="135"/>
      <c r="B530" s="136"/>
      <c r="C530" s="137"/>
      <c r="D530" s="137"/>
      <c r="E530" s="1243"/>
      <c r="F530" s="1244"/>
      <c r="G530" s="50"/>
      <c r="H530" s="50"/>
    </row>
    <row r="531" spans="1:9" s="46" customFormat="1" ht="20.100000000000001" customHeight="1">
      <c r="A531" s="79" t="s">
        <v>575</v>
      </c>
      <c r="B531" s="80" t="s">
        <v>1877</v>
      </c>
      <c r="C531" s="98"/>
      <c r="D531" s="99"/>
      <c r="E531" s="1207"/>
      <c r="F531" s="1208"/>
      <c r="G531" s="45"/>
      <c r="H531" s="45"/>
    </row>
    <row r="532" spans="1:9" s="87" customFormat="1">
      <c r="A532" s="100"/>
      <c r="B532" s="101"/>
      <c r="C532" s="102"/>
      <c r="D532" s="103"/>
      <c r="E532" s="1182"/>
      <c r="F532" s="1209"/>
      <c r="G532" s="25"/>
      <c r="H532" s="25"/>
    </row>
    <row r="533" spans="1:9" s="46" customFormat="1" ht="20.100000000000001" customHeight="1">
      <c r="A533" s="104" t="s">
        <v>1041</v>
      </c>
      <c r="B533" s="141" t="s">
        <v>557</v>
      </c>
      <c r="C533" s="106"/>
      <c r="D533" s="107"/>
      <c r="E533" s="1210"/>
      <c r="F533" s="1211"/>
      <c r="G533" s="45"/>
      <c r="H533" s="45"/>
    </row>
    <row r="534" spans="1:9" s="87" customFormat="1">
      <c r="A534" s="138"/>
      <c r="B534" s="139"/>
      <c r="C534" s="140"/>
      <c r="D534" s="111"/>
      <c r="E534" s="1212"/>
      <c r="F534" s="1213"/>
      <c r="G534" s="25"/>
      <c r="H534" s="25"/>
    </row>
    <row r="535" spans="1:9" s="326" customFormat="1" outlineLevel="1">
      <c r="A535" s="333" t="s">
        <v>490</v>
      </c>
      <c r="B535" s="334" t="s">
        <v>1565</v>
      </c>
      <c r="C535" s="378"/>
      <c r="D535" s="335"/>
      <c r="E535" s="1214"/>
      <c r="F535" s="1214"/>
    </row>
    <row r="536" spans="1:9" s="326" customFormat="1" outlineLevel="1">
      <c r="A536" s="336"/>
      <c r="B536" s="339" t="s">
        <v>1518</v>
      </c>
      <c r="C536" s="337"/>
      <c r="D536" s="338"/>
      <c r="E536" s="1215"/>
      <c r="F536" s="1215"/>
    </row>
    <row r="537" spans="1:9" s="326" customFormat="1" ht="63.75" outlineLevel="1">
      <c r="A537" s="336"/>
      <c r="B537" s="339" t="s">
        <v>1718</v>
      </c>
      <c r="C537" s="337"/>
      <c r="D537" s="338"/>
      <c r="E537" s="1215"/>
      <c r="F537" s="1215"/>
    </row>
    <row r="538" spans="1:9" s="326" customFormat="1" ht="27" outlineLevel="1">
      <c r="A538" s="340"/>
      <c r="B538" s="341" t="s">
        <v>2343</v>
      </c>
      <c r="C538" s="342"/>
      <c r="D538" s="343"/>
      <c r="E538" s="1216"/>
      <c r="F538" s="1216"/>
    </row>
    <row r="539" spans="1:9" s="46" customFormat="1" ht="25.5" outlineLevel="1">
      <c r="A539" s="262" t="s">
        <v>487</v>
      </c>
      <c r="B539" s="5" t="s">
        <v>1564</v>
      </c>
      <c r="C539" s="263" t="s">
        <v>486</v>
      </c>
      <c r="D539" s="264">
        <v>57</v>
      </c>
      <c r="E539" s="1092"/>
      <c r="F539" s="1217" t="str">
        <f t="shared" ref="F539" si="61">IF(N(E539),ROUND(E539*D539,2),"")</f>
        <v/>
      </c>
    </row>
    <row r="540" spans="1:9" s="42" customFormat="1" outlineLevel="1">
      <c r="A540" s="344"/>
      <c r="B540" s="6"/>
      <c r="C540" s="257"/>
      <c r="D540" s="258"/>
      <c r="E540" s="258"/>
      <c r="F540" s="1005"/>
      <c r="G540" s="14"/>
    </row>
    <row r="541" spans="1:9" s="42" customFormat="1" outlineLevel="1">
      <c r="A541" s="313" t="s">
        <v>492</v>
      </c>
      <c r="B541" s="253" t="s">
        <v>1016</v>
      </c>
      <c r="C541" s="254" t="s">
        <v>486</v>
      </c>
      <c r="D541" s="255">
        <v>23</v>
      </c>
      <c r="E541" s="1084"/>
      <c r="F541" s="1219" t="str">
        <f t="shared" ref="F541" si="62">IF(N(E541),ROUND(E541*D541,2),"")</f>
        <v/>
      </c>
      <c r="G541" s="14"/>
    </row>
    <row r="542" spans="1:9" s="42" customFormat="1" outlineLevel="1">
      <c r="A542" s="344"/>
      <c r="B542" s="6" t="s">
        <v>979</v>
      </c>
      <c r="C542" s="315"/>
      <c r="D542" s="258"/>
      <c r="E542" s="258"/>
      <c r="F542" s="1005"/>
      <c r="G542" s="14"/>
    </row>
    <row r="543" spans="1:9" s="42" customFormat="1" ht="25.5" outlineLevel="1">
      <c r="A543" s="344"/>
      <c r="B543" s="6" t="s">
        <v>151</v>
      </c>
      <c r="C543" s="315"/>
      <c r="D543" s="258"/>
      <c r="E543" s="258"/>
      <c r="F543" s="1005"/>
      <c r="G543" s="14"/>
    </row>
    <row r="544" spans="1:9" s="42" customFormat="1" outlineLevel="1">
      <c r="A544" s="345"/>
      <c r="B544" s="26" t="s">
        <v>518</v>
      </c>
      <c r="C544" s="260"/>
      <c r="D544" s="261"/>
      <c r="E544" s="261"/>
      <c r="F544" s="1187"/>
      <c r="G544" s="14"/>
    </row>
    <row r="545" spans="1:9" s="42" customFormat="1" ht="13.5" thickBot="1">
      <c r="A545" s="37"/>
      <c r="B545" s="38"/>
      <c r="C545" s="39"/>
      <c r="D545" s="40"/>
      <c r="E545" s="1176"/>
      <c r="F545" s="1177"/>
      <c r="G545" s="13"/>
      <c r="H545" s="41"/>
      <c r="I545" s="41"/>
    </row>
    <row r="546" spans="1:9" s="46" customFormat="1" ht="20.100000000000001" customHeight="1" thickBot="1">
      <c r="A546" s="976"/>
      <c r="B546" s="1103" t="s">
        <v>572</v>
      </c>
      <c r="C546" s="978"/>
      <c r="D546" s="979"/>
      <c r="E546" s="1183"/>
      <c r="F546" s="1108">
        <f>SUM(F535:F545)</f>
        <v>0</v>
      </c>
      <c r="G546" s="45"/>
      <c r="H546" s="45"/>
    </row>
    <row r="547" spans="1:9" s="87" customFormat="1">
      <c r="A547" s="100"/>
      <c r="B547" s="101"/>
      <c r="C547" s="102"/>
      <c r="D547" s="103"/>
      <c r="E547" s="1182"/>
      <c r="F547" s="1209"/>
      <c r="G547" s="25"/>
      <c r="H547" s="25"/>
    </row>
    <row r="548" spans="1:9" s="46" customFormat="1" ht="20.100000000000001" customHeight="1">
      <c r="A548" s="104" t="s">
        <v>1053</v>
      </c>
      <c r="B548" s="105" t="s">
        <v>145</v>
      </c>
      <c r="C548" s="106"/>
      <c r="D548" s="107"/>
      <c r="E548" s="1210"/>
      <c r="F548" s="1211"/>
      <c r="G548" s="45"/>
      <c r="H548" s="45"/>
    </row>
    <row r="549" spans="1:9" s="42" customFormat="1" collapsed="1">
      <c r="A549" s="108"/>
      <c r="B549" s="109"/>
      <c r="C549" s="110"/>
      <c r="D549" s="111"/>
      <c r="E549" s="1212"/>
      <c r="F549" s="1213"/>
      <c r="G549" s="13"/>
      <c r="H549" s="41"/>
      <c r="I549" s="41"/>
    </row>
    <row r="550" spans="1:9" s="42" customFormat="1" outlineLevel="1">
      <c r="A550" s="313" t="s">
        <v>490</v>
      </c>
      <c r="B550" s="253" t="s">
        <v>1519</v>
      </c>
      <c r="C550" s="254" t="s">
        <v>486</v>
      </c>
      <c r="D550" s="255">
        <v>6</v>
      </c>
      <c r="E550" s="1084"/>
      <c r="F550" s="1218" t="str">
        <f t="shared" ref="F550" si="63">IF(N(E550),ROUND(E550*D550,2),"")</f>
        <v/>
      </c>
      <c r="G550" s="14"/>
    </row>
    <row r="551" spans="1:9" s="42" customFormat="1" outlineLevel="1">
      <c r="A551" s="344"/>
      <c r="B551" s="6" t="s">
        <v>974</v>
      </c>
      <c r="C551" s="315"/>
      <c r="D551" s="258"/>
      <c r="E551" s="258"/>
      <c r="F551" s="1005"/>
      <c r="G551" s="14"/>
    </row>
    <row r="552" spans="1:9" s="42" customFormat="1" ht="25.5" outlineLevel="1">
      <c r="A552" s="314"/>
      <c r="B552" s="6" t="s">
        <v>2349</v>
      </c>
      <c r="C552" s="315"/>
      <c r="D552" s="258"/>
      <c r="E552" s="258"/>
      <c r="F552" s="1005"/>
      <c r="G552" s="14"/>
    </row>
    <row r="553" spans="1:9" s="42" customFormat="1" outlineLevel="1">
      <c r="A553" s="316"/>
      <c r="B553" s="26" t="s">
        <v>2350</v>
      </c>
      <c r="C553" s="260"/>
      <c r="D553" s="261"/>
      <c r="E553" s="261"/>
      <c r="F553" s="1187"/>
      <c r="G553" s="14"/>
    </row>
    <row r="554" spans="1:9" s="42" customFormat="1" outlineLevel="1">
      <c r="A554" s="314"/>
      <c r="B554" s="6"/>
      <c r="C554" s="257"/>
      <c r="D554" s="258"/>
      <c r="E554" s="258"/>
      <c r="F554" s="1186"/>
      <c r="G554" s="14"/>
    </row>
    <row r="555" spans="1:9" s="251" customFormat="1" outlineLevel="1">
      <c r="A555" s="273" t="s">
        <v>492</v>
      </c>
      <c r="B555" s="274" t="s">
        <v>2351</v>
      </c>
      <c r="C555" s="320" t="s">
        <v>486</v>
      </c>
      <c r="D555" s="28">
        <v>28</v>
      </c>
      <c r="E555" s="1084"/>
      <c r="F555" s="1218" t="str">
        <f t="shared" ref="F555" si="64">IF(N(E555),ROUND(E555*D555,2),"")</f>
        <v/>
      </c>
    </row>
    <row r="556" spans="1:9" s="251" customFormat="1" outlineLevel="1">
      <c r="A556" s="269"/>
      <c r="B556" s="270" t="s">
        <v>2352</v>
      </c>
      <c r="C556" s="321"/>
      <c r="D556" s="29"/>
      <c r="E556" s="29"/>
      <c r="F556" s="1188"/>
    </row>
    <row r="557" spans="1:9" s="251" customFormat="1" ht="63.75" outlineLevel="1">
      <c r="A557" s="269"/>
      <c r="B557" s="270" t="s">
        <v>998</v>
      </c>
      <c r="C557" s="321"/>
      <c r="D557" s="30"/>
      <c r="E557" s="29"/>
      <c r="F557" s="1189"/>
    </row>
    <row r="558" spans="1:9" s="251" customFormat="1" outlineLevel="1">
      <c r="A558" s="277"/>
      <c r="B558" s="278" t="s">
        <v>989</v>
      </c>
      <c r="C558" s="322"/>
      <c r="D558" s="346"/>
      <c r="E558" s="346"/>
      <c r="F558" s="1190"/>
    </row>
    <row r="559" spans="1:9" s="251" customFormat="1" outlineLevel="1">
      <c r="A559" s="269"/>
      <c r="B559" s="270"/>
      <c r="C559" s="36"/>
      <c r="D559" s="30"/>
      <c r="E559" s="29"/>
      <c r="F559" s="1189"/>
    </row>
    <row r="560" spans="1:9" s="42" customFormat="1" outlineLevel="1">
      <c r="A560" s="313" t="s">
        <v>493</v>
      </c>
      <c r="B560" s="355" t="s">
        <v>1520</v>
      </c>
      <c r="C560" s="254" t="s">
        <v>491</v>
      </c>
      <c r="D560" s="255">
        <v>20</v>
      </c>
      <c r="E560" s="1084"/>
      <c r="F560" s="1218" t="str">
        <f t="shared" ref="F560" si="65">IF(N(E560),ROUND(E560*D560,2),"")</f>
        <v/>
      </c>
      <c r="G560" s="14"/>
    </row>
    <row r="561" spans="1:9" s="42" customFormat="1" ht="102" outlineLevel="1">
      <c r="A561" s="344"/>
      <c r="B561" s="356" t="s">
        <v>1521</v>
      </c>
      <c r="C561" s="315"/>
      <c r="D561" s="258"/>
      <c r="E561" s="258"/>
      <c r="F561" s="1005"/>
      <c r="G561" s="14"/>
    </row>
    <row r="562" spans="1:9" s="42" customFormat="1" outlineLevel="1">
      <c r="A562" s="345"/>
      <c r="B562" s="357" t="s">
        <v>1522</v>
      </c>
      <c r="C562" s="260"/>
      <c r="D562" s="261"/>
      <c r="E562" s="1006"/>
      <c r="F562" s="1187"/>
      <c r="G562" s="14"/>
    </row>
    <row r="563" spans="1:9" s="42" customFormat="1" ht="13.5" thickBot="1">
      <c r="A563" s="37"/>
      <c r="B563" s="38"/>
      <c r="C563" s="39"/>
      <c r="D563" s="40"/>
      <c r="E563" s="1176"/>
      <c r="F563" s="1177"/>
      <c r="G563" s="13"/>
      <c r="H563" s="41"/>
      <c r="I563" s="41"/>
    </row>
    <row r="564" spans="1:9" s="46" customFormat="1" ht="20.100000000000001" customHeight="1" thickBot="1">
      <c r="A564" s="976"/>
      <c r="B564" s="1103" t="s">
        <v>146</v>
      </c>
      <c r="C564" s="978"/>
      <c r="D564" s="979"/>
      <c r="E564" s="1183"/>
      <c r="F564" s="1108">
        <f>SUM(F550:F563)</f>
        <v>0</v>
      </c>
      <c r="G564" s="45"/>
      <c r="H564" s="45"/>
    </row>
    <row r="565" spans="1:9" s="87" customFormat="1">
      <c r="A565" s="100"/>
      <c r="B565" s="101"/>
      <c r="C565" s="102"/>
      <c r="D565" s="103"/>
      <c r="E565" s="1182"/>
      <c r="F565" s="1209"/>
      <c r="G565" s="25"/>
      <c r="H565" s="25"/>
    </row>
    <row r="566" spans="1:9" s="46" customFormat="1" ht="20.100000000000001" customHeight="1">
      <c r="A566" s="104" t="s">
        <v>1653</v>
      </c>
      <c r="B566" s="105" t="s">
        <v>1331</v>
      </c>
      <c r="C566" s="106"/>
      <c r="D566" s="107"/>
      <c r="E566" s="1210"/>
      <c r="F566" s="1211"/>
      <c r="G566" s="45"/>
      <c r="H566" s="45"/>
    </row>
    <row r="567" spans="1:9" s="42" customFormat="1" collapsed="1">
      <c r="A567" s="108"/>
      <c r="B567" s="109"/>
      <c r="C567" s="110"/>
      <c r="D567" s="111"/>
      <c r="E567" s="1212"/>
      <c r="F567" s="1213"/>
      <c r="G567" s="13"/>
      <c r="H567" s="41"/>
      <c r="I567" s="41"/>
    </row>
    <row r="568" spans="1:9" s="42" customFormat="1" outlineLevel="1">
      <c r="A568" s="313" t="s">
        <v>490</v>
      </c>
      <c r="B568" s="355" t="s">
        <v>2357</v>
      </c>
      <c r="C568" s="254" t="s">
        <v>994</v>
      </c>
      <c r="D568" s="255">
        <v>1400</v>
      </c>
      <c r="E568" s="1084"/>
      <c r="F568" s="1218" t="str">
        <f t="shared" ref="F568" si="66">IF(N(E568),ROUND(E568*D568,2),"")</f>
        <v/>
      </c>
      <c r="G568" s="14"/>
    </row>
    <row r="569" spans="1:9" s="42" customFormat="1" outlineLevel="1">
      <c r="A569" s="344"/>
      <c r="B569" s="356" t="s">
        <v>2358</v>
      </c>
      <c r="C569" s="257"/>
      <c r="D569" s="258"/>
      <c r="E569" s="1005"/>
      <c r="F569" s="1005"/>
      <c r="G569" s="14"/>
    </row>
    <row r="570" spans="1:9" s="42" customFormat="1" ht="38.25" outlineLevel="1">
      <c r="A570" s="344"/>
      <c r="B570" s="356" t="s">
        <v>2359</v>
      </c>
      <c r="C570" s="315"/>
      <c r="D570" s="258"/>
      <c r="E570" s="1005"/>
      <c r="F570" s="1005"/>
      <c r="G570" s="14"/>
    </row>
    <row r="571" spans="1:9" s="42" customFormat="1" outlineLevel="1">
      <c r="A571" s="345"/>
      <c r="B571" s="357" t="s">
        <v>997</v>
      </c>
      <c r="C571" s="260"/>
      <c r="D571" s="261"/>
      <c r="E571" s="1006"/>
      <c r="F571" s="1187"/>
      <c r="G571" s="14"/>
    </row>
    <row r="572" spans="1:9" s="42" customFormat="1" ht="13.5" thickBot="1">
      <c r="A572" s="37"/>
      <c r="B572" s="38"/>
      <c r="C572" s="39"/>
      <c r="D572" s="40"/>
      <c r="E572" s="1176"/>
      <c r="F572" s="1177"/>
      <c r="G572" s="13"/>
      <c r="H572" s="41"/>
      <c r="I572" s="41"/>
    </row>
    <row r="573" spans="1:9" s="46" customFormat="1" ht="20.100000000000001" customHeight="1" thickBot="1">
      <c r="A573" s="976"/>
      <c r="B573" s="1103" t="s">
        <v>1332</v>
      </c>
      <c r="C573" s="978"/>
      <c r="D573" s="979"/>
      <c r="E573" s="1183"/>
      <c r="F573" s="1108">
        <f>SUM(F568:F572)</f>
        <v>0</v>
      </c>
      <c r="G573" s="45"/>
      <c r="H573" s="45"/>
    </row>
    <row r="574" spans="1:9" s="87" customFormat="1">
      <c r="A574" s="100"/>
      <c r="B574" s="101"/>
      <c r="C574" s="102"/>
      <c r="D574" s="103"/>
      <c r="E574" s="1182"/>
      <c r="F574" s="1209"/>
      <c r="G574" s="25"/>
      <c r="H574" s="25"/>
    </row>
    <row r="575" spans="1:9" s="46" customFormat="1" ht="20.100000000000001" customHeight="1">
      <c r="A575" s="104" t="s">
        <v>1654</v>
      </c>
      <c r="B575" s="105" t="s">
        <v>147</v>
      </c>
      <c r="C575" s="106"/>
      <c r="D575" s="107"/>
      <c r="E575" s="1210"/>
      <c r="F575" s="1211"/>
      <c r="G575" s="45"/>
      <c r="H575" s="45"/>
    </row>
    <row r="576" spans="1:9" s="42" customFormat="1" collapsed="1">
      <c r="A576" s="108"/>
      <c r="B576" s="109"/>
      <c r="C576" s="110"/>
      <c r="D576" s="111"/>
      <c r="E576" s="1212"/>
      <c r="F576" s="1213"/>
      <c r="G576" s="13"/>
      <c r="H576" s="41"/>
      <c r="I576" s="41"/>
    </row>
    <row r="577" spans="1:9" s="42" customFormat="1" outlineLevel="1">
      <c r="A577" s="252" t="s">
        <v>490</v>
      </c>
      <c r="B577" s="253" t="s">
        <v>147</v>
      </c>
      <c r="C577" s="254"/>
      <c r="D577" s="255"/>
      <c r="E577" s="1004"/>
      <c r="F577" s="1004"/>
    </row>
    <row r="578" spans="1:9" s="42" customFormat="1" ht="369.75" outlineLevel="1">
      <c r="A578" s="256"/>
      <c r="B578" s="356" t="s">
        <v>2462</v>
      </c>
      <c r="C578" s="257"/>
      <c r="D578" s="258"/>
      <c r="E578" s="1005"/>
      <c r="F578" s="1005"/>
    </row>
    <row r="579" spans="1:9" s="42" customFormat="1" ht="63.75" outlineLevel="1">
      <c r="A579" s="256"/>
      <c r="B579" s="356" t="s">
        <v>2463</v>
      </c>
      <c r="C579" s="257"/>
      <c r="D579" s="258"/>
      <c r="E579" s="1005"/>
      <c r="F579" s="1005"/>
    </row>
    <row r="580" spans="1:9" s="42" customFormat="1" outlineLevel="1">
      <c r="A580" s="259"/>
      <c r="B580" s="26" t="s">
        <v>148</v>
      </c>
      <c r="C580" s="260"/>
      <c r="D580" s="261"/>
      <c r="E580" s="1006"/>
      <c r="F580" s="1006"/>
    </row>
    <row r="581" spans="1:9" s="46" customFormat="1" outlineLevel="1">
      <c r="A581" s="262" t="s">
        <v>487</v>
      </c>
      <c r="B581" s="5" t="s">
        <v>144</v>
      </c>
      <c r="C581" s="263" t="s">
        <v>994</v>
      </c>
      <c r="D581" s="264">
        <v>48950</v>
      </c>
      <c r="E581" s="1085"/>
      <c r="F581" s="1218" t="str">
        <f t="shared" ref="F581:F582" si="67">IF(N(E581),ROUND(E581*D581,2),"")</f>
        <v/>
      </c>
    </row>
    <row r="582" spans="1:9" s="46" customFormat="1" outlineLevel="1">
      <c r="A582" s="262" t="s">
        <v>488</v>
      </c>
      <c r="B582" s="5" t="s">
        <v>1233</v>
      </c>
      <c r="C582" s="263" t="s">
        <v>994</v>
      </c>
      <c r="D582" s="264">
        <v>19935</v>
      </c>
      <c r="E582" s="1085"/>
      <c r="F582" s="1218" t="str">
        <f t="shared" si="67"/>
        <v/>
      </c>
    </row>
    <row r="583" spans="1:9" s="42" customFormat="1" ht="13.5" thickBot="1">
      <c r="A583" s="37"/>
      <c r="B583" s="38"/>
      <c r="C583" s="39"/>
      <c r="D583" s="40"/>
      <c r="E583" s="1176"/>
      <c r="F583" s="1177"/>
      <c r="G583" s="13"/>
      <c r="H583" s="41"/>
      <c r="I583" s="41"/>
    </row>
    <row r="584" spans="1:9" s="46" customFormat="1" ht="20.100000000000001" customHeight="1" thickBot="1">
      <c r="A584" s="976"/>
      <c r="B584" s="1103" t="s">
        <v>1333</v>
      </c>
      <c r="C584" s="978"/>
      <c r="D584" s="979"/>
      <c r="E584" s="1183"/>
      <c r="F584" s="1108">
        <f>SUM(F581:F583)</f>
        <v>0</v>
      </c>
      <c r="G584" s="45"/>
      <c r="H584" s="45"/>
    </row>
    <row r="585" spans="1:9" s="87" customFormat="1">
      <c r="A585" s="100"/>
      <c r="B585" s="101"/>
      <c r="C585" s="102"/>
      <c r="D585" s="103"/>
      <c r="E585" s="1182"/>
      <c r="F585" s="1209"/>
      <c r="G585" s="25"/>
      <c r="H585" s="25"/>
    </row>
    <row r="586" spans="1:9" s="46" customFormat="1" ht="20.100000000000001" customHeight="1">
      <c r="A586" s="104" t="s">
        <v>1655</v>
      </c>
      <c r="B586" s="105" t="s">
        <v>1341</v>
      </c>
      <c r="C586" s="106"/>
      <c r="D586" s="107"/>
      <c r="E586" s="1210"/>
      <c r="F586" s="1211"/>
      <c r="G586" s="45"/>
      <c r="H586" s="45"/>
    </row>
    <row r="587" spans="1:9" s="42" customFormat="1" collapsed="1">
      <c r="A587" s="108"/>
      <c r="B587" s="109"/>
      <c r="C587" s="110"/>
      <c r="D587" s="111"/>
      <c r="E587" s="1212"/>
      <c r="F587" s="1213"/>
      <c r="G587" s="13"/>
      <c r="H587" s="41"/>
      <c r="I587" s="41"/>
    </row>
    <row r="588" spans="1:9" s="42" customFormat="1" ht="14.25" outlineLevel="1">
      <c r="A588" s="252" t="s">
        <v>490</v>
      </c>
      <c r="B588" s="253" t="s">
        <v>1878</v>
      </c>
      <c r="C588" s="254" t="s">
        <v>521</v>
      </c>
      <c r="D588" s="255">
        <v>725</v>
      </c>
      <c r="E588" s="1084"/>
      <c r="F588" s="1224" t="str">
        <f t="shared" ref="F588" si="68">IF(N(E588),ROUND(E588*D588,2),"")</f>
        <v/>
      </c>
    </row>
    <row r="589" spans="1:9" s="42" customFormat="1" ht="51" outlineLevel="1">
      <c r="A589" s="256"/>
      <c r="B589" s="6" t="s">
        <v>1335</v>
      </c>
      <c r="C589" s="315"/>
      <c r="D589" s="258"/>
      <c r="E589" s="258"/>
      <c r="F589" s="1005"/>
    </row>
    <row r="590" spans="1:9" s="42" customFormat="1" ht="14.25" outlineLevel="1">
      <c r="A590" s="259"/>
      <c r="B590" s="26" t="s">
        <v>1334</v>
      </c>
      <c r="C590" s="260"/>
      <c r="D590" s="261"/>
      <c r="E590" s="261"/>
      <c r="F590" s="1006"/>
    </row>
    <row r="591" spans="1:9" s="42" customFormat="1" outlineLevel="1">
      <c r="A591" s="359"/>
      <c r="B591" s="360"/>
      <c r="C591" s="257"/>
      <c r="D591" s="258"/>
      <c r="E591" s="258"/>
      <c r="F591" s="1005"/>
    </row>
    <row r="592" spans="1:9" s="42" customFormat="1" ht="25.5" outlineLevel="1">
      <c r="A592" s="252" t="s">
        <v>492</v>
      </c>
      <c r="B592" s="253" t="s">
        <v>1879</v>
      </c>
      <c r="C592" s="254" t="s">
        <v>1063</v>
      </c>
      <c r="D592" s="255">
        <v>68</v>
      </c>
      <c r="E592" s="1084"/>
      <c r="F592" s="1224" t="str">
        <f t="shared" ref="F592" si="69">IF(N(E592),ROUND(E592*D592,2),"")</f>
        <v/>
      </c>
    </row>
    <row r="593" spans="1:6" s="42" customFormat="1" ht="51" outlineLevel="1">
      <c r="A593" s="256"/>
      <c r="B593" s="6" t="s">
        <v>1880</v>
      </c>
      <c r="C593" s="315"/>
      <c r="D593" s="258"/>
      <c r="E593" s="258"/>
      <c r="F593" s="1005"/>
    </row>
    <row r="594" spans="1:6" s="42" customFormat="1" ht="14.25" outlineLevel="1">
      <c r="A594" s="259"/>
      <c r="B594" s="26" t="s">
        <v>1336</v>
      </c>
      <c r="C594" s="260"/>
      <c r="D594" s="261"/>
      <c r="E594" s="261"/>
      <c r="F594" s="1006"/>
    </row>
    <row r="595" spans="1:6" s="42" customFormat="1" outlineLevel="1">
      <c r="A595" s="359"/>
      <c r="B595" s="360"/>
      <c r="C595" s="257"/>
      <c r="D595" s="258"/>
      <c r="E595" s="258"/>
      <c r="F595" s="1005"/>
    </row>
    <row r="596" spans="1:6" s="42" customFormat="1" ht="38.25" outlineLevel="1">
      <c r="A596" s="252" t="s">
        <v>493</v>
      </c>
      <c r="B596" s="253" t="s">
        <v>1881</v>
      </c>
      <c r="C596" s="254" t="s">
        <v>1063</v>
      </c>
      <c r="D596" s="255">
        <v>35</v>
      </c>
      <c r="E596" s="1084"/>
      <c r="F596" s="1224" t="str">
        <f t="shared" ref="F596" si="70">IF(N(E596),ROUND(E596*D596,2),"")</f>
        <v/>
      </c>
    </row>
    <row r="597" spans="1:6" s="42" customFormat="1" ht="51" outlineLevel="1">
      <c r="A597" s="256"/>
      <c r="B597" s="6" t="s">
        <v>1882</v>
      </c>
      <c r="C597" s="257"/>
      <c r="D597" s="258"/>
      <c r="E597" s="258"/>
      <c r="F597" s="1005"/>
    </row>
    <row r="598" spans="1:6" s="42" customFormat="1" ht="14.25" outlineLevel="1">
      <c r="A598" s="259"/>
      <c r="B598" s="26" t="s">
        <v>1336</v>
      </c>
      <c r="C598" s="260"/>
      <c r="D598" s="261"/>
      <c r="E598" s="261"/>
      <c r="F598" s="1006"/>
    </row>
    <row r="599" spans="1:6" s="42" customFormat="1" outlineLevel="1">
      <c r="A599" s="359"/>
      <c r="B599" s="360"/>
      <c r="C599" s="315"/>
      <c r="D599" s="258"/>
      <c r="E599" s="258"/>
      <c r="F599" s="1005"/>
    </row>
    <row r="600" spans="1:6" s="42" customFormat="1" ht="38.25" outlineLevel="1">
      <c r="A600" s="252" t="s">
        <v>901</v>
      </c>
      <c r="B600" s="253" t="s">
        <v>1883</v>
      </c>
      <c r="C600" s="254" t="s">
        <v>1063</v>
      </c>
      <c r="D600" s="255">
        <v>35</v>
      </c>
      <c r="E600" s="1084"/>
      <c r="F600" s="1224" t="str">
        <f t="shared" ref="F600" si="71">IF(N(E600),ROUND(E600*D600,2),"")</f>
        <v/>
      </c>
    </row>
    <row r="601" spans="1:6" s="42" customFormat="1" ht="51" outlineLevel="1">
      <c r="A601" s="256"/>
      <c r="B601" s="6" t="s">
        <v>1884</v>
      </c>
      <c r="C601" s="257"/>
      <c r="D601" s="258"/>
      <c r="E601" s="258"/>
      <c r="F601" s="1005"/>
    </row>
    <row r="602" spans="1:6" s="42" customFormat="1" ht="14.25" outlineLevel="1">
      <c r="A602" s="259"/>
      <c r="B602" s="26" t="s">
        <v>1336</v>
      </c>
      <c r="C602" s="260"/>
      <c r="D602" s="261"/>
      <c r="E602" s="261"/>
      <c r="F602" s="1006"/>
    </row>
    <row r="603" spans="1:6" s="42" customFormat="1" outlineLevel="1">
      <c r="A603" s="359"/>
      <c r="B603" s="360"/>
      <c r="C603" s="315"/>
      <c r="D603" s="258"/>
      <c r="E603" s="258"/>
      <c r="F603" s="1005"/>
    </row>
    <row r="604" spans="1:6" s="42" customFormat="1" ht="25.5" outlineLevel="1">
      <c r="A604" s="252" t="s">
        <v>588</v>
      </c>
      <c r="B604" s="253" t="s">
        <v>1885</v>
      </c>
      <c r="C604" s="254" t="s">
        <v>1063</v>
      </c>
      <c r="D604" s="255">
        <v>68</v>
      </c>
      <c r="E604" s="1084"/>
      <c r="F604" s="1224" t="str">
        <f t="shared" ref="F604" si="72">IF(N(E604),ROUND(E604*D604,2),"")</f>
        <v/>
      </c>
    </row>
    <row r="605" spans="1:6" s="42" customFormat="1" ht="51" outlineLevel="1">
      <c r="A605" s="256"/>
      <c r="B605" s="6" t="s">
        <v>1884</v>
      </c>
      <c r="C605" s="257"/>
      <c r="D605" s="258"/>
      <c r="E605" s="258"/>
      <c r="F605" s="1005"/>
    </row>
    <row r="606" spans="1:6" s="42" customFormat="1" ht="14.25" outlineLevel="1">
      <c r="A606" s="259"/>
      <c r="B606" s="26" t="s">
        <v>1336</v>
      </c>
      <c r="C606" s="260"/>
      <c r="D606" s="261"/>
      <c r="E606" s="261"/>
      <c r="F606" s="1006"/>
    </row>
    <row r="607" spans="1:6" s="42" customFormat="1" outlineLevel="1">
      <c r="A607" s="359"/>
      <c r="B607" s="360"/>
      <c r="C607" s="315"/>
      <c r="D607" s="258"/>
      <c r="E607" s="258"/>
      <c r="F607" s="1005"/>
    </row>
    <row r="608" spans="1:6" s="42" customFormat="1" outlineLevel="1">
      <c r="A608" s="252" t="s">
        <v>494</v>
      </c>
      <c r="B608" s="253" t="s">
        <v>1870</v>
      </c>
      <c r="C608" s="254"/>
      <c r="D608" s="255"/>
      <c r="E608" s="255"/>
      <c r="F608" s="1004"/>
    </row>
    <row r="609" spans="1:6" s="42" customFormat="1" ht="63.75" outlineLevel="1">
      <c r="A609" s="256"/>
      <c r="B609" s="6" t="s">
        <v>1871</v>
      </c>
      <c r="C609" s="257"/>
      <c r="D609" s="258"/>
      <c r="E609" s="258"/>
      <c r="F609" s="1005"/>
    </row>
    <row r="610" spans="1:6" s="42" customFormat="1" ht="14.25" outlineLevel="1">
      <c r="A610" s="259"/>
      <c r="B610" s="26" t="s">
        <v>1337</v>
      </c>
      <c r="C610" s="260"/>
      <c r="D610" s="261"/>
      <c r="E610" s="261"/>
      <c r="F610" s="1006"/>
    </row>
    <row r="611" spans="1:6" s="46" customFormat="1" ht="14.25" outlineLevel="1">
      <c r="A611" s="262" t="s">
        <v>519</v>
      </c>
      <c r="B611" s="5" t="s">
        <v>144</v>
      </c>
      <c r="C611" s="263" t="s">
        <v>521</v>
      </c>
      <c r="D611" s="264">
        <v>130</v>
      </c>
      <c r="E611" s="1084"/>
      <c r="F611" s="1224" t="str">
        <f t="shared" ref="F611:F612" si="73">IF(N(E611),ROUND(E611*D611,2),"")</f>
        <v/>
      </c>
    </row>
    <row r="612" spans="1:6" s="46" customFormat="1" ht="14.25" outlineLevel="1">
      <c r="A612" s="262" t="s">
        <v>586</v>
      </c>
      <c r="B612" s="5" t="s">
        <v>1886</v>
      </c>
      <c r="C612" s="263" t="s">
        <v>521</v>
      </c>
      <c r="D612" s="264">
        <v>58</v>
      </c>
      <c r="E612" s="1092"/>
      <c r="F612" s="1225" t="str">
        <f t="shared" si="73"/>
        <v/>
      </c>
    </row>
    <row r="613" spans="1:6" s="42" customFormat="1" outlineLevel="1">
      <c r="A613" s="364"/>
      <c r="B613" s="318"/>
      <c r="C613" s="319"/>
      <c r="D613" s="264"/>
      <c r="E613" s="264"/>
      <c r="F613" s="1184"/>
    </row>
    <row r="614" spans="1:6" s="42" customFormat="1" ht="25.5" outlineLevel="1">
      <c r="A614" s="252" t="s">
        <v>897</v>
      </c>
      <c r="B614" s="253" t="s">
        <v>2418</v>
      </c>
      <c r="C614" s="254" t="s">
        <v>521</v>
      </c>
      <c r="D614" s="255">
        <v>800</v>
      </c>
      <c r="E614" s="1084"/>
      <c r="F614" s="1224" t="str">
        <f t="shared" ref="F614" si="74">IF(N(E614),ROUND(E614*D614,2),"")</f>
        <v/>
      </c>
    </row>
    <row r="615" spans="1:6" s="42" customFormat="1" ht="76.5" outlineLevel="1">
      <c r="A615" s="256"/>
      <c r="B615" s="6" t="s">
        <v>2419</v>
      </c>
      <c r="C615" s="315"/>
      <c r="D615" s="258"/>
      <c r="E615" s="258"/>
      <c r="F615" s="1005"/>
    </row>
    <row r="616" spans="1:6" s="42" customFormat="1" ht="14.25" outlineLevel="1">
      <c r="A616" s="259"/>
      <c r="B616" s="26" t="s">
        <v>1337</v>
      </c>
      <c r="C616" s="260"/>
      <c r="D616" s="261"/>
      <c r="E616" s="261"/>
      <c r="F616" s="1006"/>
    </row>
    <row r="617" spans="1:6" s="809" customFormat="1" outlineLevel="1">
      <c r="A617" s="364"/>
      <c r="B617" s="318"/>
      <c r="C617" s="263"/>
      <c r="D617" s="264"/>
      <c r="E617" s="264"/>
      <c r="F617" s="1184"/>
    </row>
    <row r="618" spans="1:6" s="42" customFormat="1" ht="25.5" outlineLevel="1">
      <c r="A618" s="256" t="s">
        <v>898</v>
      </c>
      <c r="B618" s="6" t="s">
        <v>1873</v>
      </c>
      <c r="C618" s="257" t="s">
        <v>1063</v>
      </c>
      <c r="D618" s="258">
        <v>70</v>
      </c>
      <c r="E618" s="1105"/>
      <c r="F618" s="1250" t="str">
        <f t="shared" ref="F618" si="75">IF(N(E618),ROUND(E618*D618,2),"")</f>
        <v/>
      </c>
    </row>
    <row r="619" spans="1:6" s="42" customFormat="1" ht="63.75" outlineLevel="1">
      <c r="A619" s="256"/>
      <c r="B619" s="6" t="s">
        <v>1874</v>
      </c>
      <c r="C619" s="257"/>
      <c r="D619" s="258"/>
      <c r="E619" s="258"/>
      <c r="F619" s="1005"/>
    </row>
    <row r="620" spans="1:6" s="42" customFormat="1" outlineLevel="1">
      <c r="A620" s="259"/>
      <c r="B620" s="26" t="s">
        <v>1338</v>
      </c>
      <c r="C620" s="260"/>
      <c r="D620" s="261"/>
      <c r="E620" s="261"/>
      <c r="F620" s="1006"/>
    </row>
    <row r="621" spans="1:6" s="42" customFormat="1" outlineLevel="1">
      <c r="A621" s="359"/>
      <c r="B621" s="360"/>
      <c r="C621" s="315"/>
      <c r="D621" s="258"/>
      <c r="E621" s="258"/>
      <c r="F621" s="1005"/>
    </row>
    <row r="622" spans="1:6" s="42" customFormat="1" outlineLevel="1">
      <c r="A622" s="252" t="s">
        <v>899</v>
      </c>
      <c r="B622" s="253" t="s">
        <v>1969</v>
      </c>
      <c r="C622" s="254" t="s">
        <v>1063</v>
      </c>
      <c r="D622" s="255">
        <v>11</v>
      </c>
      <c r="E622" s="1084"/>
      <c r="F622" s="1224" t="str">
        <f t="shared" ref="F622" si="76">IF(N(E622),ROUND(E622*D622,2),"")</f>
        <v/>
      </c>
    </row>
    <row r="623" spans="1:6" s="42" customFormat="1" ht="76.5" outlineLevel="1">
      <c r="A623" s="256"/>
      <c r="B623" s="6" t="s">
        <v>1339</v>
      </c>
      <c r="C623" s="257"/>
      <c r="D623" s="258"/>
      <c r="E623" s="258"/>
      <c r="F623" s="1005"/>
    </row>
    <row r="624" spans="1:6" s="42" customFormat="1" outlineLevel="1">
      <c r="A624" s="259"/>
      <c r="B624" s="26" t="s">
        <v>1340</v>
      </c>
      <c r="C624" s="260"/>
      <c r="D624" s="261"/>
      <c r="E624" s="261"/>
      <c r="F624" s="1006"/>
    </row>
    <row r="625" spans="1:9" s="42" customFormat="1" ht="13.5" thickBot="1">
      <c r="A625" s="37"/>
      <c r="B625" s="38"/>
      <c r="C625" s="39"/>
      <c r="D625" s="40"/>
      <c r="E625" s="1176"/>
      <c r="F625" s="1177"/>
      <c r="G625" s="13"/>
      <c r="H625" s="41"/>
      <c r="I625" s="41"/>
    </row>
    <row r="626" spans="1:9" s="46" customFormat="1" ht="20.100000000000001" customHeight="1" thickBot="1">
      <c r="A626" s="976"/>
      <c r="B626" s="1103" t="s">
        <v>1342</v>
      </c>
      <c r="C626" s="978"/>
      <c r="D626" s="979"/>
      <c r="E626" s="1183"/>
      <c r="F626" s="1108">
        <f>SUM(F588:F624)</f>
        <v>0</v>
      </c>
      <c r="G626" s="45"/>
      <c r="H626" s="45"/>
    </row>
    <row r="627" spans="1:9" s="87" customFormat="1">
      <c r="A627" s="100"/>
      <c r="B627" s="101"/>
      <c r="C627" s="102"/>
      <c r="D627" s="103"/>
      <c r="E627" s="1182"/>
      <c r="F627" s="1209"/>
      <c r="G627" s="25"/>
      <c r="H627" s="25"/>
    </row>
    <row r="628" spans="1:9" s="115" customFormat="1" ht="20.100000000000001" customHeight="1">
      <c r="A628" s="113"/>
      <c r="B628" s="80" t="s">
        <v>570</v>
      </c>
      <c r="C628" s="99"/>
      <c r="D628" s="99"/>
      <c r="E628" s="1207"/>
      <c r="F628" s="1208"/>
      <c r="G628" s="114"/>
      <c r="H628" s="114"/>
      <c r="I628" s="114"/>
    </row>
    <row r="629" spans="1:9" s="115" customFormat="1" ht="23.25" customHeight="1">
      <c r="A629" s="116" t="str">
        <f>A533</f>
        <v>2.3.1.</v>
      </c>
      <c r="B629" s="117" t="str">
        <f>B533</f>
        <v>Zemljani radovi</v>
      </c>
      <c r="C629" s="118"/>
      <c r="D629" s="119"/>
      <c r="E629" s="1237"/>
      <c r="F629" s="1238">
        <f>F546</f>
        <v>0</v>
      </c>
      <c r="G629" s="114"/>
      <c r="H629" s="114"/>
      <c r="I629" s="114"/>
    </row>
    <row r="630" spans="1:9" s="115" customFormat="1" ht="23.25" customHeight="1">
      <c r="A630" s="120" t="str">
        <f>A548</f>
        <v>2.3.2.</v>
      </c>
      <c r="B630" s="121" t="str">
        <f>B548</f>
        <v>Betonski i armiranobetonski radovi</v>
      </c>
      <c r="C630" s="122"/>
      <c r="D630" s="123"/>
      <c r="E630" s="1239"/>
      <c r="F630" s="1240">
        <f>F564</f>
        <v>0</v>
      </c>
      <c r="G630" s="114"/>
      <c r="H630" s="114"/>
      <c r="I630" s="114"/>
    </row>
    <row r="631" spans="1:9" s="115" customFormat="1" ht="23.25" customHeight="1">
      <c r="A631" s="120" t="str">
        <f>A566</f>
        <v>2.3.3.</v>
      </c>
      <c r="B631" s="121" t="str">
        <f>B566</f>
        <v>Armirački radovi</v>
      </c>
      <c r="C631" s="122"/>
      <c r="D631" s="123"/>
      <c r="E631" s="1239"/>
      <c r="F631" s="1240">
        <f>F573</f>
        <v>0</v>
      </c>
      <c r="G631" s="114"/>
      <c r="H631" s="114"/>
      <c r="I631" s="114"/>
    </row>
    <row r="632" spans="1:9" s="115" customFormat="1" ht="23.25" customHeight="1">
      <c r="A632" s="124" t="str">
        <f>A575</f>
        <v>2.3.4.</v>
      </c>
      <c r="B632" s="121" t="str">
        <f>B575</f>
        <v>Čelična konstrukcija</v>
      </c>
      <c r="C632" s="122"/>
      <c r="D632" s="123"/>
      <c r="E632" s="1239"/>
      <c r="F632" s="1240">
        <f>F584</f>
        <v>0</v>
      </c>
      <c r="G632" s="114"/>
      <c r="H632" s="114"/>
      <c r="I632" s="114"/>
    </row>
    <row r="633" spans="1:9" s="115" customFormat="1" ht="23.25" customHeight="1">
      <c r="A633" s="120" t="str">
        <f>A586</f>
        <v>2.3.5.</v>
      </c>
      <c r="B633" s="121" t="str">
        <f>B586</f>
        <v>Krovopokrivački i limarski radovi</v>
      </c>
      <c r="C633" s="122"/>
      <c r="D633" s="123"/>
      <c r="E633" s="1239"/>
      <c r="F633" s="1240">
        <f>F626</f>
        <v>0</v>
      </c>
      <c r="G633" s="114"/>
      <c r="H633" s="114"/>
      <c r="I633" s="114"/>
    </row>
    <row r="634" spans="1:9" s="115" customFormat="1" ht="13.5" thickBot="1">
      <c r="A634" s="126"/>
      <c r="B634" s="127"/>
      <c r="C634" s="128"/>
      <c r="D634" s="129"/>
      <c r="E634" s="1246"/>
      <c r="F634" s="1247"/>
      <c r="G634" s="114"/>
      <c r="H634" s="114"/>
      <c r="I634" s="114"/>
    </row>
    <row r="635" spans="1:9" s="134" customFormat="1" ht="27.75" customHeight="1" thickTop="1" thickBot="1">
      <c r="A635" s="154"/>
      <c r="B635" s="130" t="s">
        <v>1887</v>
      </c>
      <c r="C635" s="131"/>
      <c r="D635" s="132"/>
      <c r="E635" s="1248"/>
      <c r="F635" s="1249">
        <f>SUM(F629:F634)</f>
        <v>0</v>
      </c>
      <c r="G635" s="133"/>
      <c r="H635" s="133"/>
      <c r="I635" s="133"/>
    </row>
    <row r="636" spans="1:9">
      <c r="A636" s="135"/>
      <c r="B636" s="136"/>
      <c r="C636" s="137"/>
      <c r="D636" s="137"/>
      <c r="E636" s="1243"/>
      <c r="F636" s="1244"/>
      <c r="G636" s="50"/>
      <c r="H636" s="50"/>
    </row>
    <row r="637" spans="1:9" s="46" customFormat="1" ht="20.100000000000001" customHeight="1">
      <c r="A637" s="79" t="s">
        <v>1074</v>
      </c>
      <c r="B637" s="80" t="s">
        <v>1676</v>
      </c>
      <c r="C637" s="98"/>
      <c r="D637" s="99"/>
      <c r="E637" s="1207"/>
      <c r="F637" s="1208"/>
      <c r="G637" s="45"/>
      <c r="H637" s="45"/>
    </row>
    <row r="638" spans="1:9" s="87" customFormat="1">
      <c r="A638" s="100"/>
      <c r="B638" s="101"/>
      <c r="C638" s="102"/>
      <c r="D638" s="103"/>
      <c r="E638" s="1182"/>
      <c r="F638" s="1209"/>
      <c r="G638" s="25"/>
      <c r="H638" s="25"/>
    </row>
    <row r="639" spans="1:9" s="46" customFormat="1" ht="20.100000000000001" customHeight="1">
      <c r="A639" s="104" t="s">
        <v>24</v>
      </c>
      <c r="B639" s="141" t="s">
        <v>929</v>
      </c>
      <c r="C639" s="106"/>
      <c r="D639" s="107"/>
      <c r="E639" s="1210"/>
      <c r="F639" s="1211"/>
      <c r="G639" s="45"/>
      <c r="H639" s="45"/>
    </row>
    <row r="640" spans="1:9" s="87" customFormat="1">
      <c r="A640" s="138"/>
      <c r="B640" s="139"/>
      <c r="C640" s="140"/>
      <c r="D640" s="111"/>
      <c r="E640" s="1212"/>
      <c r="F640" s="1213"/>
      <c r="G640" s="25"/>
      <c r="H640" s="25"/>
    </row>
    <row r="641" spans="1:6" s="46" customFormat="1" outlineLevel="1">
      <c r="A641" s="381" t="s">
        <v>490</v>
      </c>
      <c r="B641" s="382" t="s">
        <v>930</v>
      </c>
      <c r="C641" s="254" t="s">
        <v>994</v>
      </c>
      <c r="D641" s="255">
        <v>400</v>
      </c>
      <c r="E641" s="1084"/>
      <c r="F641" s="1224" t="str">
        <f t="shared" ref="F641" si="77">IF(N(E641),ROUND(E641*D641,2),"")</f>
        <v/>
      </c>
    </row>
    <row r="642" spans="1:6" s="46" customFormat="1" ht="114.75" outlineLevel="1">
      <c r="A642" s="383"/>
      <c r="B642" s="384" t="s">
        <v>2402</v>
      </c>
      <c r="C642" s="257"/>
      <c r="D642" s="258"/>
      <c r="E642" s="258"/>
      <c r="F642" s="1005"/>
    </row>
    <row r="643" spans="1:6" s="46" customFormat="1" ht="51" outlineLevel="1">
      <c r="A643" s="383"/>
      <c r="B643" s="384" t="s">
        <v>2403</v>
      </c>
      <c r="C643" s="257"/>
      <c r="D643" s="258"/>
      <c r="E643" s="258"/>
      <c r="F643" s="1005"/>
    </row>
    <row r="644" spans="1:6" s="46" customFormat="1" ht="38.25" outlineLevel="1">
      <c r="A644" s="383"/>
      <c r="B644" s="384" t="s">
        <v>931</v>
      </c>
      <c r="C644" s="257"/>
      <c r="D644" s="258"/>
      <c r="E644" s="258"/>
      <c r="F644" s="1005"/>
    </row>
    <row r="645" spans="1:6" s="46" customFormat="1" ht="63.75" outlineLevel="1">
      <c r="A645" s="383"/>
      <c r="B645" s="384" t="s">
        <v>2404</v>
      </c>
      <c r="C645" s="257"/>
      <c r="D645" s="258"/>
      <c r="E645" s="258"/>
      <c r="F645" s="1005"/>
    </row>
    <row r="646" spans="1:6" s="46" customFormat="1" ht="89.25" outlineLevel="1">
      <c r="A646" s="383"/>
      <c r="B646" s="384" t="s">
        <v>2405</v>
      </c>
      <c r="C646" s="257"/>
      <c r="D646" s="258"/>
      <c r="E646" s="258"/>
      <c r="F646" s="1005"/>
    </row>
    <row r="647" spans="1:6" s="46" customFormat="1" outlineLevel="1">
      <c r="A647" s="385"/>
      <c r="B647" s="26" t="s">
        <v>932</v>
      </c>
      <c r="C647" s="260"/>
      <c r="D647" s="261"/>
      <c r="E647" s="261"/>
      <c r="F647" s="1006"/>
    </row>
    <row r="648" spans="1:6" s="244" customFormat="1" outlineLevel="1">
      <c r="A648" s="386"/>
      <c r="B648" s="270"/>
      <c r="C648" s="271"/>
      <c r="D648" s="272"/>
      <c r="E648" s="272"/>
      <c r="F648" s="1163"/>
    </row>
    <row r="649" spans="1:6" s="46" customFormat="1" outlineLevel="1">
      <c r="A649" s="381" t="s">
        <v>492</v>
      </c>
      <c r="B649" s="382" t="s">
        <v>933</v>
      </c>
      <c r="C649" s="254" t="s">
        <v>491</v>
      </c>
      <c r="D649" s="255">
        <v>4</v>
      </c>
      <c r="E649" s="1084"/>
      <c r="F649" s="1224" t="str">
        <f t="shared" ref="F649" si="78">IF(N(E649),ROUND(E649*D649,2),"")</f>
        <v/>
      </c>
    </row>
    <row r="650" spans="1:6" s="46" customFormat="1" ht="38.25" outlineLevel="1">
      <c r="A650" s="383"/>
      <c r="B650" s="384" t="s">
        <v>935</v>
      </c>
      <c r="C650" s="257"/>
      <c r="D650" s="258"/>
      <c r="E650" s="258"/>
      <c r="F650" s="1005"/>
    </row>
    <row r="651" spans="1:6" s="46" customFormat="1" outlineLevel="1">
      <c r="A651" s="385"/>
      <c r="B651" s="26" t="s">
        <v>934</v>
      </c>
      <c r="C651" s="260"/>
      <c r="D651" s="261"/>
      <c r="E651" s="261"/>
      <c r="F651" s="1006"/>
    </row>
    <row r="652" spans="1:6" s="244" customFormat="1" outlineLevel="1">
      <c r="A652" s="386"/>
      <c r="B652" s="270"/>
      <c r="C652" s="271"/>
      <c r="D652" s="272"/>
      <c r="E652" s="272"/>
      <c r="F652" s="1163"/>
    </row>
    <row r="653" spans="1:6" s="46" customFormat="1" ht="14.25" outlineLevel="1">
      <c r="A653" s="381" t="s">
        <v>493</v>
      </c>
      <c r="B653" s="382" t="s">
        <v>936</v>
      </c>
      <c r="C653" s="254" t="s">
        <v>521</v>
      </c>
      <c r="D653" s="255">
        <v>6</v>
      </c>
      <c r="E653" s="1084"/>
      <c r="F653" s="1224" t="str">
        <f t="shared" ref="F653" si="79">IF(N(E653),ROUND(E653*D653,2),"")</f>
        <v/>
      </c>
    </row>
    <row r="654" spans="1:6" s="46" customFormat="1" ht="89.25" outlineLevel="1">
      <c r="A654" s="383"/>
      <c r="B654" s="384" t="s">
        <v>2406</v>
      </c>
      <c r="C654" s="257"/>
      <c r="D654" s="258"/>
      <c r="E654" s="258"/>
      <c r="F654" s="1005"/>
    </row>
    <row r="655" spans="1:6" s="46" customFormat="1" ht="14.25" outlineLevel="1">
      <c r="A655" s="385"/>
      <c r="B655" s="26" t="s">
        <v>937</v>
      </c>
      <c r="C655" s="260"/>
      <c r="D655" s="261"/>
      <c r="E655" s="261"/>
      <c r="F655" s="1006"/>
    </row>
    <row r="656" spans="1:6" s="244" customFormat="1" outlineLevel="1">
      <c r="A656" s="387"/>
      <c r="B656" s="267"/>
      <c r="C656" s="268"/>
      <c r="D656" s="265"/>
      <c r="E656" s="265"/>
      <c r="F656" s="1167"/>
    </row>
    <row r="657" spans="1:6" s="46" customFormat="1" ht="14.25" outlineLevel="1">
      <c r="A657" s="381" t="s">
        <v>901</v>
      </c>
      <c r="B657" s="382" t="s">
        <v>938</v>
      </c>
      <c r="C657" s="254" t="s">
        <v>521</v>
      </c>
      <c r="D657" s="255">
        <v>6</v>
      </c>
      <c r="E657" s="1084"/>
      <c r="F657" s="1224" t="str">
        <f t="shared" ref="F657" si="80">IF(N(E657),ROUND(E657*D657,2),"")</f>
        <v/>
      </c>
    </row>
    <row r="658" spans="1:6" s="46" customFormat="1" ht="63.75" outlineLevel="1">
      <c r="A658" s="383"/>
      <c r="B658" s="384" t="s">
        <v>1888</v>
      </c>
      <c r="C658" s="257"/>
      <c r="D658" s="258"/>
      <c r="E658" s="258"/>
      <c r="F658" s="1005"/>
    </row>
    <row r="659" spans="1:6" s="46" customFormat="1" ht="14.25" outlineLevel="1">
      <c r="A659" s="385"/>
      <c r="B659" s="26" t="s">
        <v>875</v>
      </c>
      <c r="C659" s="260"/>
      <c r="D659" s="261"/>
      <c r="E659" s="261"/>
      <c r="F659" s="1006"/>
    </row>
    <row r="660" spans="1:6" s="244" customFormat="1" outlineLevel="1">
      <c r="A660" s="386"/>
      <c r="B660" s="270"/>
      <c r="C660" s="271"/>
      <c r="D660" s="272"/>
      <c r="E660" s="272"/>
      <c r="F660" s="1163"/>
    </row>
    <row r="661" spans="1:6" s="46" customFormat="1" ht="14.25" outlineLevel="1">
      <c r="A661" s="381" t="s">
        <v>588</v>
      </c>
      <c r="B661" s="382" t="s">
        <v>939</v>
      </c>
      <c r="C661" s="254" t="s">
        <v>521</v>
      </c>
      <c r="D661" s="255">
        <v>6</v>
      </c>
      <c r="E661" s="1084"/>
      <c r="F661" s="1224" t="str">
        <f t="shared" ref="F661" si="81">IF(N(E661),ROUND(E661*D661,2),"")</f>
        <v/>
      </c>
    </row>
    <row r="662" spans="1:6" s="46" customFormat="1" ht="51" outlineLevel="1">
      <c r="A662" s="383"/>
      <c r="B662" s="384" t="s">
        <v>940</v>
      </c>
      <c r="C662" s="257"/>
      <c r="D662" s="258"/>
      <c r="E662" s="258"/>
      <c r="F662" s="1005"/>
    </row>
    <row r="663" spans="1:6" s="46" customFormat="1" ht="14.25" outlineLevel="1">
      <c r="A663" s="385"/>
      <c r="B663" s="26" t="s">
        <v>1031</v>
      </c>
      <c r="C663" s="260"/>
      <c r="D663" s="261"/>
      <c r="E663" s="261"/>
      <c r="F663" s="1006"/>
    </row>
    <row r="664" spans="1:6" s="244" customFormat="1" outlineLevel="1">
      <c r="A664" s="386"/>
      <c r="B664" s="270"/>
      <c r="C664" s="271"/>
      <c r="D664" s="272"/>
      <c r="E664" s="272"/>
      <c r="F664" s="1163"/>
    </row>
    <row r="665" spans="1:6" s="46" customFormat="1" outlineLevel="1">
      <c r="A665" s="381" t="s">
        <v>494</v>
      </c>
      <c r="B665" s="382" t="s">
        <v>941</v>
      </c>
      <c r="C665" s="254"/>
      <c r="D665" s="255"/>
      <c r="E665" s="255"/>
      <c r="F665" s="1004"/>
    </row>
    <row r="666" spans="1:6" s="46" customFormat="1" ht="191.25" outlineLevel="1">
      <c r="A666" s="383"/>
      <c r="B666" s="384" t="s">
        <v>942</v>
      </c>
      <c r="C666" s="257"/>
      <c r="D666" s="258"/>
      <c r="E666" s="258"/>
      <c r="F666" s="1005"/>
    </row>
    <row r="667" spans="1:6" s="46" customFormat="1" outlineLevel="1">
      <c r="A667" s="385"/>
      <c r="B667" s="26" t="s">
        <v>943</v>
      </c>
      <c r="C667" s="260"/>
      <c r="D667" s="261"/>
      <c r="E667" s="261"/>
      <c r="F667" s="1006"/>
    </row>
    <row r="668" spans="1:6" s="244" customFormat="1" ht="14.25" outlineLevel="1">
      <c r="A668" s="387" t="s">
        <v>519</v>
      </c>
      <c r="B668" s="388" t="s">
        <v>1253</v>
      </c>
      <c r="C668" s="389" t="s">
        <v>521</v>
      </c>
      <c r="D668" s="306">
        <v>6</v>
      </c>
      <c r="E668" s="1092"/>
      <c r="F668" s="1225" t="str">
        <f t="shared" ref="F668:F671" si="82">IF(N(E668),ROUND(E668*D668,2),"")</f>
        <v/>
      </c>
    </row>
    <row r="669" spans="1:6" s="244" customFormat="1" outlineLevel="1">
      <c r="A669" s="387" t="s">
        <v>586</v>
      </c>
      <c r="B669" s="388" t="s">
        <v>1254</v>
      </c>
      <c r="C669" s="389" t="s">
        <v>585</v>
      </c>
      <c r="D669" s="306">
        <v>9</v>
      </c>
      <c r="E669" s="1092"/>
      <c r="F669" s="1225" t="str">
        <f t="shared" si="82"/>
        <v/>
      </c>
    </row>
    <row r="670" spans="1:6" s="244" customFormat="1" outlineLevel="1">
      <c r="A670" s="386"/>
      <c r="B670" s="270"/>
      <c r="C670" s="271"/>
      <c r="D670" s="272"/>
      <c r="E670" s="272"/>
      <c r="F670" s="1163"/>
    </row>
    <row r="671" spans="1:6" s="46" customFormat="1" outlineLevel="1">
      <c r="A671" s="381" t="s">
        <v>897</v>
      </c>
      <c r="B671" s="382" t="s">
        <v>944</v>
      </c>
      <c r="C671" s="254" t="s">
        <v>491</v>
      </c>
      <c r="D671" s="255">
        <v>2</v>
      </c>
      <c r="E671" s="1084"/>
      <c r="F671" s="1224" t="str">
        <f t="shared" si="82"/>
        <v/>
      </c>
    </row>
    <row r="672" spans="1:6" s="46" customFormat="1" ht="102" outlineLevel="1">
      <c r="A672" s="383"/>
      <c r="B672" s="384" t="s">
        <v>2407</v>
      </c>
      <c r="C672" s="257"/>
      <c r="D672" s="258"/>
      <c r="E672" s="258"/>
      <c r="F672" s="1005"/>
    </row>
    <row r="673" spans="1:6" s="46" customFormat="1" ht="191.25" outlineLevel="1">
      <c r="A673" s="383"/>
      <c r="B673" s="384" t="s">
        <v>2465</v>
      </c>
      <c r="C673" s="257"/>
      <c r="D673" s="258"/>
      <c r="E673" s="258"/>
      <c r="F673" s="1005"/>
    </row>
    <row r="674" spans="1:6" s="46" customFormat="1" outlineLevel="1">
      <c r="A674" s="385"/>
      <c r="B674" s="26" t="s">
        <v>945</v>
      </c>
      <c r="C674" s="260"/>
      <c r="D674" s="261"/>
      <c r="E674" s="261"/>
      <c r="F674" s="1006"/>
    </row>
    <row r="675" spans="1:6" s="244" customFormat="1" outlineLevel="1">
      <c r="A675" s="387"/>
      <c r="B675" s="267"/>
      <c r="C675" s="268"/>
      <c r="D675" s="265"/>
      <c r="E675" s="265"/>
      <c r="F675" s="1167"/>
    </row>
    <row r="676" spans="1:6" s="46" customFormat="1" outlineLevel="1">
      <c r="A676" s="381" t="s">
        <v>898</v>
      </c>
      <c r="B676" s="382" t="s">
        <v>946</v>
      </c>
      <c r="C676" s="254" t="s">
        <v>491</v>
      </c>
      <c r="D676" s="255">
        <v>1</v>
      </c>
      <c r="E676" s="1084"/>
      <c r="F676" s="1224" t="str">
        <f t="shared" ref="F676" si="83">IF(N(E676),ROUND(E676*D676,2),"")</f>
        <v/>
      </c>
    </row>
    <row r="677" spans="1:6" s="46" customFormat="1" ht="178.5" outlineLevel="1">
      <c r="A677" s="383"/>
      <c r="B677" s="384" t="s">
        <v>2466</v>
      </c>
      <c r="C677" s="257"/>
      <c r="D677" s="258"/>
      <c r="E677" s="258"/>
      <c r="F677" s="1005"/>
    </row>
    <row r="678" spans="1:6" s="46" customFormat="1" outlineLevel="1">
      <c r="A678" s="385"/>
      <c r="B678" s="26" t="s">
        <v>945</v>
      </c>
      <c r="C678" s="260"/>
      <c r="D678" s="261"/>
      <c r="E678" s="261"/>
      <c r="F678" s="1006"/>
    </row>
    <row r="679" spans="1:6" s="244" customFormat="1" outlineLevel="1">
      <c r="A679" s="386"/>
      <c r="B679" s="270"/>
      <c r="C679" s="271"/>
      <c r="D679" s="272"/>
      <c r="E679" s="272"/>
      <c r="F679" s="1163"/>
    </row>
    <row r="680" spans="1:6" s="46" customFormat="1" ht="25.5" outlineLevel="1">
      <c r="A680" s="381" t="s">
        <v>899</v>
      </c>
      <c r="B680" s="382" t="s">
        <v>947</v>
      </c>
      <c r="C680" s="254" t="s">
        <v>491</v>
      </c>
      <c r="D680" s="255">
        <v>1</v>
      </c>
      <c r="E680" s="1084"/>
      <c r="F680" s="1224" t="str">
        <f t="shared" ref="F680" si="84">IF(N(E680),ROUND(E680*D680,2),"")</f>
        <v/>
      </c>
    </row>
    <row r="681" spans="1:6" s="46" customFormat="1" ht="216.75" outlineLevel="1">
      <c r="A681" s="383"/>
      <c r="B681" s="384" t="s">
        <v>2408</v>
      </c>
      <c r="C681" s="257"/>
      <c r="D681" s="258"/>
      <c r="E681" s="258"/>
      <c r="F681" s="1005"/>
    </row>
    <row r="682" spans="1:6" s="46" customFormat="1" ht="165.75" outlineLevel="1">
      <c r="A682" s="383"/>
      <c r="B682" s="384" t="s">
        <v>2467</v>
      </c>
      <c r="C682" s="257"/>
      <c r="D682" s="258"/>
      <c r="E682" s="258"/>
      <c r="F682" s="1005"/>
    </row>
    <row r="683" spans="1:6" s="46" customFormat="1" outlineLevel="1">
      <c r="A683" s="385"/>
      <c r="B683" s="26" t="s">
        <v>945</v>
      </c>
      <c r="C683" s="260"/>
      <c r="D683" s="261"/>
      <c r="E683" s="261"/>
      <c r="F683" s="1006"/>
    </row>
    <row r="684" spans="1:6" s="244" customFormat="1" outlineLevel="1">
      <c r="A684" s="386"/>
      <c r="B684" s="270"/>
      <c r="C684" s="271"/>
      <c r="D684" s="272"/>
      <c r="E684" s="272"/>
      <c r="F684" s="1163"/>
    </row>
    <row r="685" spans="1:6" s="46" customFormat="1" ht="14.25" outlineLevel="1">
      <c r="A685" s="381" t="s">
        <v>909</v>
      </c>
      <c r="B685" s="382" t="s">
        <v>948</v>
      </c>
      <c r="C685" s="390" t="s">
        <v>521</v>
      </c>
      <c r="D685" s="325">
        <v>6</v>
      </c>
      <c r="E685" s="1084"/>
      <c r="F685" s="1224" t="str">
        <f t="shared" ref="F685" si="85">IF(N(E685),ROUND(E685*D685,2),"")</f>
        <v/>
      </c>
    </row>
    <row r="686" spans="1:6" s="46" customFormat="1" ht="63.75" outlineLevel="1">
      <c r="A686" s="383"/>
      <c r="B686" s="384" t="s">
        <v>2409</v>
      </c>
      <c r="C686" s="257"/>
      <c r="D686" s="258"/>
      <c r="E686" s="258"/>
      <c r="F686" s="1005"/>
    </row>
    <row r="687" spans="1:6" s="46" customFormat="1" ht="14.25" outlineLevel="1">
      <c r="A687" s="385"/>
      <c r="B687" s="26" t="s">
        <v>949</v>
      </c>
      <c r="C687" s="260"/>
      <c r="D687" s="261"/>
      <c r="E687" s="261"/>
      <c r="F687" s="1006"/>
    </row>
    <row r="688" spans="1:6" s="244" customFormat="1" outlineLevel="1">
      <c r="A688" s="386"/>
      <c r="B688" s="270"/>
      <c r="C688" s="271"/>
      <c r="D688" s="272"/>
      <c r="E688" s="272"/>
      <c r="F688" s="1163"/>
    </row>
    <row r="689" spans="1:6" s="46" customFormat="1" ht="14.25" outlineLevel="1">
      <c r="A689" s="381" t="s">
        <v>916</v>
      </c>
      <c r="B689" s="382" t="s">
        <v>950</v>
      </c>
      <c r="C689" s="390" t="s">
        <v>521</v>
      </c>
      <c r="D689" s="325">
        <v>6</v>
      </c>
      <c r="E689" s="1084"/>
      <c r="F689" s="1224" t="str">
        <f t="shared" ref="F689" si="86">IF(N(E689),ROUND(E689*D689,2),"")</f>
        <v/>
      </c>
    </row>
    <row r="690" spans="1:6" s="46" customFormat="1" ht="76.5" outlineLevel="1">
      <c r="A690" s="383"/>
      <c r="B690" s="384" t="s">
        <v>1889</v>
      </c>
      <c r="C690" s="257"/>
      <c r="D690" s="258"/>
      <c r="E690" s="258"/>
      <c r="F690" s="1005"/>
    </row>
    <row r="691" spans="1:6" s="46" customFormat="1" ht="14.25" outlineLevel="1">
      <c r="A691" s="385"/>
      <c r="B691" s="26" t="s">
        <v>951</v>
      </c>
      <c r="C691" s="260"/>
      <c r="D691" s="261"/>
      <c r="E691" s="261"/>
      <c r="F691" s="1006"/>
    </row>
    <row r="692" spans="1:6" s="244" customFormat="1" outlineLevel="1">
      <c r="A692" s="387"/>
      <c r="B692" s="267"/>
      <c r="C692" s="268"/>
      <c r="D692" s="265"/>
      <c r="E692" s="265"/>
      <c r="F692" s="1167"/>
    </row>
    <row r="693" spans="1:6" s="46" customFormat="1" outlineLevel="1">
      <c r="A693" s="381" t="s">
        <v>987</v>
      </c>
      <c r="B693" s="382" t="s">
        <v>952</v>
      </c>
      <c r="C693" s="275" t="s">
        <v>491</v>
      </c>
      <c r="D693" s="325">
        <v>2</v>
      </c>
      <c r="E693" s="1084"/>
      <c r="F693" s="1224" t="str">
        <f t="shared" ref="F693" si="87">IF(N(E693),ROUND(E693*D693,2),"")</f>
        <v/>
      </c>
    </row>
    <row r="694" spans="1:6" s="46" customFormat="1" ht="51" outlineLevel="1">
      <c r="A694" s="383"/>
      <c r="B694" s="384" t="s">
        <v>953</v>
      </c>
      <c r="C694" s="257"/>
      <c r="D694" s="258"/>
      <c r="E694" s="258"/>
      <c r="F694" s="1005"/>
    </row>
    <row r="695" spans="1:6" s="46" customFormat="1" outlineLevel="1">
      <c r="A695" s="385"/>
      <c r="B695" s="26" t="s">
        <v>954</v>
      </c>
      <c r="C695" s="260"/>
      <c r="D695" s="261"/>
      <c r="E695" s="261"/>
      <c r="F695" s="1006"/>
    </row>
    <row r="696" spans="1:6" s="244" customFormat="1" outlineLevel="1">
      <c r="A696" s="386"/>
      <c r="B696" s="270"/>
      <c r="C696" s="271"/>
      <c r="D696" s="272"/>
      <c r="E696" s="272"/>
      <c r="F696" s="1163"/>
    </row>
    <row r="697" spans="1:6" s="46" customFormat="1" outlineLevel="1">
      <c r="A697" s="381" t="s">
        <v>990</v>
      </c>
      <c r="B697" s="382" t="s">
        <v>955</v>
      </c>
      <c r="C697" s="275" t="s">
        <v>491</v>
      </c>
      <c r="D697" s="325">
        <v>1</v>
      </c>
      <c r="E697" s="1084"/>
      <c r="F697" s="1224" t="str">
        <f t="shared" ref="F697" si="88">IF(N(E697),ROUND(E697*D697,2),"")</f>
        <v/>
      </c>
    </row>
    <row r="698" spans="1:6" s="46" customFormat="1" ht="63.75" outlineLevel="1">
      <c r="A698" s="383"/>
      <c r="B698" s="384" t="s">
        <v>1628</v>
      </c>
      <c r="C698" s="257"/>
      <c r="D698" s="258"/>
      <c r="E698" s="258"/>
      <c r="F698" s="1005"/>
    </row>
    <row r="699" spans="1:6" s="46" customFormat="1" outlineLevel="1">
      <c r="A699" s="385"/>
      <c r="B699" s="26" t="s">
        <v>954</v>
      </c>
      <c r="C699" s="260"/>
      <c r="D699" s="261"/>
      <c r="E699" s="261"/>
      <c r="F699" s="1006"/>
    </row>
    <row r="700" spans="1:6" s="244" customFormat="1" outlineLevel="1">
      <c r="A700" s="386"/>
      <c r="B700" s="270"/>
      <c r="C700" s="271"/>
      <c r="D700" s="272"/>
      <c r="E700" s="272"/>
      <c r="F700" s="1163"/>
    </row>
    <row r="701" spans="1:6" s="46" customFormat="1" outlineLevel="1">
      <c r="A701" s="381" t="s">
        <v>991</v>
      </c>
      <c r="B701" s="382" t="s">
        <v>957</v>
      </c>
      <c r="C701" s="275" t="s">
        <v>159</v>
      </c>
      <c r="D701" s="325">
        <v>2</v>
      </c>
      <c r="E701" s="1084"/>
      <c r="F701" s="1224" t="str">
        <f t="shared" ref="F701" si="89">IF(N(E701),ROUND(E701*D701,2),"")</f>
        <v/>
      </c>
    </row>
    <row r="702" spans="1:6" s="46" customFormat="1" ht="51" outlineLevel="1">
      <c r="A702" s="383"/>
      <c r="B702" s="384" t="s">
        <v>956</v>
      </c>
      <c r="C702" s="257"/>
      <c r="D702" s="258"/>
      <c r="E702" s="258"/>
      <c r="F702" s="1005"/>
    </row>
    <row r="703" spans="1:6" s="46" customFormat="1" outlineLevel="1">
      <c r="A703" s="385"/>
      <c r="B703" s="26" t="s">
        <v>958</v>
      </c>
      <c r="C703" s="260"/>
      <c r="D703" s="261"/>
      <c r="E703" s="261"/>
      <c r="F703" s="1006"/>
    </row>
    <row r="704" spans="1:6" s="244" customFormat="1" outlineLevel="1">
      <c r="A704" s="386"/>
      <c r="B704" s="270"/>
      <c r="C704" s="271"/>
      <c r="D704" s="272"/>
      <c r="E704" s="272"/>
      <c r="F704" s="1163"/>
    </row>
    <row r="705" spans="1:9" s="46" customFormat="1" outlineLevel="1">
      <c r="A705" s="381" t="s">
        <v>992</v>
      </c>
      <c r="B705" s="382" t="s">
        <v>959</v>
      </c>
      <c r="C705" s="275" t="s">
        <v>491</v>
      </c>
      <c r="D705" s="325">
        <v>1</v>
      </c>
      <c r="E705" s="1084"/>
      <c r="F705" s="1224" t="str">
        <f t="shared" ref="F705" si="90">IF(N(E705),ROUND(E705*D705,2),"")</f>
        <v/>
      </c>
    </row>
    <row r="706" spans="1:9" s="46" customFormat="1" ht="38.25" outlineLevel="1">
      <c r="A706" s="383"/>
      <c r="B706" s="384" t="s">
        <v>960</v>
      </c>
      <c r="C706" s="257"/>
      <c r="D706" s="258"/>
      <c r="E706" s="258"/>
      <c r="F706" s="1005"/>
    </row>
    <row r="707" spans="1:9" s="46" customFormat="1" outlineLevel="1">
      <c r="A707" s="385"/>
      <c r="B707" s="26" t="s">
        <v>961</v>
      </c>
      <c r="C707" s="260"/>
      <c r="D707" s="261"/>
      <c r="E707" s="261"/>
      <c r="F707" s="1006"/>
    </row>
    <row r="708" spans="1:9" s="244" customFormat="1" outlineLevel="1">
      <c r="A708" s="386"/>
      <c r="B708" s="270"/>
      <c r="C708" s="271"/>
      <c r="D708" s="272"/>
      <c r="E708" s="272"/>
      <c r="F708" s="1163"/>
    </row>
    <row r="709" spans="1:9" s="46" customFormat="1" outlineLevel="1">
      <c r="A709" s="381" t="s">
        <v>1037</v>
      </c>
      <c r="B709" s="382" t="s">
        <v>143</v>
      </c>
      <c r="C709" s="275" t="s">
        <v>491</v>
      </c>
      <c r="D709" s="325">
        <v>1</v>
      </c>
      <c r="E709" s="1084"/>
      <c r="F709" s="1224" t="str">
        <f t="shared" ref="F709" si="91">IF(N(E709),ROUND(E709*D709,2),"")</f>
        <v/>
      </c>
    </row>
    <row r="710" spans="1:9" s="46" customFormat="1" ht="25.5" outlineLevel="1">
      <c r="A710" s="383"/>
      <c r="B710" s="384" t="s">
        <v>2410</v>
      </c>
      <c r="C710" s="257"/>
      <c r="D710" s="258"/>
      <c r="E710" s="258"/>
      <c r="F710" s="1005"/>
    </row>
    <row r="711" spans="1:9" s="46" customFormat="1" outlineLevel="1">
      <c r="A711" s="385"/>
      <c r="B711" s="26" t="s">
        <v>164</v>
      </c>
      <c r="C711" s="260"/>
      <c r="D711" s="261"/>
      <c r="E711" s="261"/>
      <c r="F711" s="1006"/>
    </row>
    <row r="712" spans="1:9" s="42" customFormat="1">
      <c r="A712" s="37"/>
      <c r="B712" s="38"/>
      <c r="C712" s="39"/>
      <c r="D712" s="40"/>
      <c r="E712" s="1176"/>
      <c r="F712" s="1177"/>
      <c r="G712" s="13"/>
      <c r="H712" s="41"/>
      <c r="I712" s="41"/>
    </row>
    <row r="713" spans="1:9" s="46" customFormat="1" ht="20.100000000000001" customHeight="1" thickBot="1">
      <c r="A713" s="43"/>
      <c r="B713" s="88" t="s">
        <v>378</v>
      </c>
      <c r="C713" s="112"/>
      <c r="D713" s="112"/>
      <c r="E713" s="1251"/>
      <c r="F713" s="1252">
        <f>SUM(F641:F711)</f>
        <v>0</v>
      </c>
      <c r="G713" s="45"/>
      <c r="H713" s="45"/>
    </row>
    <row r="714" spans="1:9" s="87" customFormat="1" ht="13.5" thickBot="1">
      <c r="A714" s="100"/>
      <c r="B714" s="101"/>
      <c r="C714" s="102"/>
      <c r="D714" s="103"/>
      <c r="E714" s="1182"/>
      <c r="F714" s="1209"/>
      <c r="G714" s="25"/>
      <c r="H714" s="25"/>
    </row>
    <row r="715" spans="1:9" s="87" customFormat="1" ht="24.75" customHeight="1" thickBot="1">
      <c r="A715" s="1110"/>
      <c r="B715" s="143" t="s">
        <v>1978</v>
      </c>
      <c r="C715" s="144" t="s">
        <v>491</v>
      </c>
      <c r="D715" s="145">
        <v>2</v>
      </c>
      <c r="E715" s="1253">
        <f>F713</f>
        <v>0</v>
      </c>
      <c r="F715" s="1254">
        <f>D715*F713</f>
        <v>0</v>
      </c>
      <c r="G715" s="25"/>
      <c r="H715" s="25"/>
    </row>
    <row r="716" spans="1:9" s="87" customFormat="1">
      <c r="A716" s="100"/>
      <c r="B716" s="101"/>
      <c r="C716" s="102"/>
      <c r="D716" s="103"/>
      <c r="E716" s="1226"/>
      <c r="F716" s="1227"/>
      <c r="G716" s="25"/>
      <c r="H716" s="25"/>
    </row>
    <row r="717" spans="1:9" s="46" customFormat="1" ht="20.100000000000001" customHeight="1">
      <c r="A717" s="104" t="s">
        <v>25</v>
      </c>
      <c r="B717" s="141" t="s">
        <v>928</v>
      </c>
      <c r="C717" s="106"/>
      <c r="D717" s="107"/>
      <c r="E717" s="1210"/>
      <c r="F717" s="1211"/>
      <c r="G717" s="45"/>
      <c r="H717" s="45"/>
    </row>
    <row r="718" spans="1:9" s="87" customFormat="1">
      <c r="A718" s="83"/>
      <c r="B718" s="84"/>
      <c r="C718" s="140"/>
      <c r="D718" s="40"/>
      <c r="E718" s="1176"/>
      <c r="F718" s="1177"/>
      <c r="G718" s="25"/>
      <c r="H718" s="25"/>
    </row>
    <row r="719" spans="1:9" s="46" customFormat="1" outlineLevel="1">
      <c r="A719" s="381" t="s">
        <v>490</v>
      </c>
      <c r="B719" s="382" t="s">
        <v>930</v>
      </c>
      <c r="C719" s="254" t="s">
        <v>994</v>
      </c>
      <c r="D719" s="255">
        <v>400</v>
      </c>
      <c r="E719" s="1086"/>
      <c r="F719" s="1218" t="str">
        <f t="shared" ref="F719" si="92">IF(N(E719),ROUND(E719*D719,2),"")</f>
        <v/>
      </c>
    </row>
    <row r="720" spans="1:9" s="46" customFormat="1" ht="114.75" outlineLevel="1">
      <c r="A720" s="383"/>
      <c r="B720" s="384" t="s">
        <v>2402</v>
      </c>
      <c r="C720" s="257"/>
      <c r="D720" s="258"/>
      <c r="E720" s="1005"/>
      <c r="F720" s="1005"/>
    </row>
    <row r="721" spans="1:6" s="46" customFormat="1" ht="51" outlineLevel="1">
      <c r="A721" s="383"/>
      <c r="B721" s="384" t="s">
        <v>2403</v>
      </c>
      <c r="C721" s="257"/>
      <c r="D721" s="258"/>
      <c r="E721" s="1005"/>
      <c r="F721" s="1005"/>
    </row>
    <row r="722" spans="1:6" s="46" customFormat="1" ht="38.25" outlineLevel="1">
      <c r="A722" s="385"/>
      <c r="B722" s="980" t="s">
        <v>931</v>
      </c>
      <c r="C722" s="260"/>
      <c r="D722" s="261"/>
      <c r="E722" s="1006"/>
      <c r="F722" s="1006"/>
    </row>
    <row r="723" spans="1:6" s="46" customFormat="1" ht="63.75" outlineLevel="1">
      <c r="A723" s="383"/>
      <c r="B723" s="384" t="s">
        <v>2404</v>
      </c>
      <c r="C723" s="257"/>
      <c r="D723" s="258"/>
      <c r="E723" s="1005"/>
      <c r="F723" s="1005"/>
    </row>
    <row r="724" spans="1:6" s="46" customFormat="1" ht="89.25" outlineLevel="1">
      <c r="A724" s="383"/>
      <c r="B724" s="384" t="s">
        <v>2405</v>
      </c>
      <c r="C724" s="257"/>
      <c r="D724" s="258"/>
      <c r="E724" s="1005"/>
      <c r="F724" s="1005"/>
    </row>
    <row r="725" spans="1:6" s="46" customFormat="1" outlineLevel="1">
      <c r="A725" s="385"/>
      <c r="B725" s="26" t="s">
        <v>932</v>
      </c>
      <c r="C725" s="260"/>
      <c r="D725" s="261"/>
      <c r="E725" s="1006"/>
      <c r="F725" s="1006"/>
    </row>
    <row r="726" spans="1:6" s="244" customFormat="1" outlineLevel="1">
      <c r="A726" s="386"/>
      <c r="B726" s="270"/>
      <c r="C726" s="271"/>
      <c r="D726" s="272"/>
      <c r="E726" s="1162"/>
      <c r="F726" s="1163"/>
    </row>
    <row r="727" spans="1:6" s="46" customFormat="1" outlineLevel="1">
      <c r="A727" s="381" t="s">
        <v>492</v>
      </c>
      <c r="B727" s="382" t="s">
        <v>933</v>
      </c>
      <c r="C727" s="254" t="s">
        <v>491</v>
      </c>
      <c r="D727" s="255">
        <v>4</v>
      </c>
      <c r="E727" s="1086"/>
      <c r="F727" s="1218" t="str">
        <f t="shared" ref="F727" si="93">IF(N(E727),ROUND(E727*D727,2),"")</f>
        <v/>
      </c>
    </row>
    <row r="728" spans="1:6" s="46" customFormat="1" ht="38.25" outlineLevel="1">
      <c r="A728" s="383"/>
      <c r="B728" s="384" t="s">
        <v>935</v>
      </c>
      <c r="C728" s="257"/>
      <c r="D728" s="258"/>
      <c r="E728" s="1005"/>
      <c r="F728" s="1005"/>
    </row>
    <row r="729" spans="1:6" s="46" customFormat="1" outlineLevel="1">
      <c r="A729" s="385"/>
      <c r="B729" s="26" t="s">
        <v>934</v>
      </c>
      <c r="C729" s="260"/>
      <c r="D729" s="261"/>
      <c r="E729" s="1006"/>
      <c r="F729" s="1006"/>
    </row>
    <row r="730" spans="1:6" s="244" customFormat="1" outlineLevel="1">
      <c r="A730" s="386"/>
      <c r="B730" s="270"/>
      <c r="C730" s="271"/>
      <c r="D730" s="272"/>
      <c r="E730" s="1162"/>
      <c r="F730" s="1163"/>
    </row>
    <row r="731" spans="1:6" s="46" customFormat="1" ht="14.25" outlineLevel="1">
      <c r="A731" s="381" t="s">
        <v>493</v>
      </c>
      <c r="B731" s="382" t="s">
        <v>936</v>
      </c>
      <c r="C731" s="254" t="s">
        <v>521</v>
      </c>
      <c r="D731" s="255">
        <v>6</v>
      </c>
      <c r="E731" s="1086"/>
      <c r="F731" s="1218" t="str">
        <f t="shared" ref="F731" si="94">IF(N(E731),ROUND(E731*D731,2),"")</f>
        <v/>
      </c>
    </row>
    <row r="732" spans="1:6" s="46" customFormat="1" ht="89.25" outlineLevel="1">
      <c r="A732" s="383"/>
      <c r="B732" s="384" t="s">
        <v>2411</v>
      </c>
      <c r="C732" s="257"/>
      <c r="D732" s="258"/>
      <c r="E732" s="1005"/>
      <c r="F732" s="1005"/>
    </row>
    <row r="733" spans="1:6" s="46" customFormat="1" ht="14.25" outlineLevel="1">
      <c r="A733" s="385"/>
      <c r="B733" s="26" t="s">
        <v>937</v>
      </c>
      <c r="C733" s="260"/>
      <c r="D733" s="261"/>
      <c r="E733" s="1006"/>
      <c r="F733" s="1006"/>
    </row>
    <row r="734" spans="1:6" s="244" customFormat="1" outlineLevel="1">
      <c r="A734" s="386"/>
      <c r="B734" s="270"/>
      <c r="C734" s="271"/>
      <c r="D734" s="272"/>
      <c r="E734" s="1166"/>
      <c r="F734" s="1167"/>
    </row>
    <row r="735" spans="1:6" s="46" customFormat="1" ht="14.25" outlineLevel="1">
      <c r="A735" s="381" t="s">
        <v>901</v>
      </c>
      <c r="B735" s="382" t="s">
        <v>938</v>
      </c>
      <c r="C735" s="254" t="s">
        <v>521</v>
      </c>
      <c r="D735" s="255">
        <v>6</v>
      </c>
      <c r="E735" s="1086"/>
      <c r="F735" s="1218" t="str">
        <f t="shared" ref="F735" si="95">IF(N(E735),ROUND(E735*D735,2),"")</f>
        <v/>
      </c>
    </row>
    <row r="736" spans="1:6" s="46" customFormat="1" ht="63.75" outlineLevel="1">
      <c r="A736" s="383"/>
      <c r="B736" s="384" t="s">
        <v>1888</v>
      </c>
      <c r="C736" s="257"/>
      <c r="D736" s="258"/>
      <c r="E736" s="1005"/>
      <c r="F736" s="1005"/>
    </row>
    <row r="737" spans="1:6" s="46" customFormat="1" ht="14.25" outlineLevel="1">
      <c r="A737" s="385"/>
      <c r="B737" s="26" t="s">
        <v>875</v>
      </c>
      <c r="C737" s="260"/>
      <c r="D737" s="261"/>
      <c r="E737" s="1006"/>
      <c r="F737" s="1006"/>
    </row>
    <row r="738" spans="1:6" s="244" customFormat="1" outlineLevel="1">
      <c r="A738" s="387"/>
      <c r="B738" s="267"/>
      <c r="C738" s="268"/>
      <c r="D738" s="265"/>
      <c r="E738" s="1162"/>
      <c r="F738" s="1163"/>
    </row>
    <row r="739" spans="1:6" s="46" customFormat="1" ht="14.25" outlineLevel="1">
      <c r="A739" s="381" t="s">
        <v>588</v>
      </c>
      <c r="B739" s="382" t="s">
        <v>939</v>
      </c>
      <c r="C739" s="254" t="s">
        <v>521</v>
      </c>
      <c r="D739" s="255">
        <v>6</v>
      </c>
      <c r="E739" s="1086"/>
      <c r="F739" s="1218" t="str">
        <f t="shared" ref="F739" si="96">IF(N(E739),ROUND(E739*D739,2),"")</f>
        <v/>
      </c>
    </row>
    <row r="740" spans="1:6" s="46" customFormat="1" ht="51" outlineLevel="1">
      <c r="A740" s="383"/>
      <c r="B740" s="384" t="s">
        <v>940</v>
      </c>
      <c r="C740" s="257"/>
      <c r="D740" s="258"/>
      <c r="E740" s="1005"/>
      <c r="F740" s="1005"/>
    </row>
    <row r="741" spans="1:6" s="46" customFormat="1" ht="14.25" outlineLevel="1">
      <c r="A741" s="385"/>
      <c r="B741" s="26" t="s">
        <v>1031</v>
      </c>
      <c r="C741" s="260"/>
      <c r="D741" s="261"/>
      <c r="E741" s="1006"/>
      <c r="F741" s="1006"/>
    </row>
    <row r="742" spans="1:6" s="244" customFormat="1" outlineLevel="1">
      <c r="A742" s="386"/>
      <c r="B742" s="270"/>
      <c r="C742" s="271"/>
      <c r="D742" s="272"/>
      <c r="E742" s="1162"/>
      <c r="F742" s="1163"/>
    </row>
    <row r="743" spans="1:6" s="46" customFormat="1" outlineLevel="1">
      <c r="A743" s="381" t="s">
        <v>494</v>
      </c>
      <c r="B743" s="382" t="s">
        <v>941</v>
      </c>
      <c r="C743" s="254"/>
      <c r="D743" s="255"/>
      <c r="E743" s="1004"/>
      <c r="F743" s="1004"/>
    </row>
    <row r="744" spans="1:6" s="46" customFormat="1" ht="178.5" outlineLevel="1">
      <c r="A744" s="383"/>
      <c r="B744" s="384" t="s">
        <v>2412</v>
      </c>
      <c r="C744" s="257"/>
      <c r="D744" s="258"/>
      <c r="E744" s="1005"/>
      <c r="F744" s="1005"/>
    </row>
    <row r="745" spans="1:6" s="46" customFormat="1" outlineLevel="1">
      <c r="A745" s="385"/>
      <c r="B745" s="26" t="s">
        <v>943</v>
      </c>
      <c r="C745" s="260"/>
      <c r="D745" s="261"/>
      <c r="E745" s="1006"/>
      <c r="F745" s="1006"/>
    </row>
    <row r="746" spans="1:6" s="244" customFormat="1" ht="14.25" outlineLevel="1">
      <c r="A746" s="387" t="s">
        <v>519</v>
      </c>
      <c r="B746" s="388" t="s">
        <v>1253</v>
      </c>
      <c r="C746" s="389" t="s">
        <v>521</v>
      </c>
      <c r="D746" s="306">
        <v>6</v>
      </c>
      <c r="E746" s="1087"/>
      <c r="F746" s="1223" t="str">
        <f t="shared" ref="F746:F747" si="97">IF(N(E746),ROUND(E746*D746,2),"")</f>
        <v/>
      </c>
    </row>
    <row r="747" spans="1:6" s="244" customFormat="1" outlineLevel="1">
      <c r="A747" s="387" t="s">
        <v>586</v>
      </c>
      <c r="B747" s="388" t="s">
        <v>1254</v>
      </c>
      <c r="C747" s="389" t="s">
        <v>585</v>
      </c>
      <c r="D747" s="306">
        <v>9</v>
      </c>
      <c r="E747" s="1087"/>
      <c r="F747" s="1223" t="str">
        <f t="shared" si="97"/>
        <v/>
      </c>
    </row>
    <row r="748" spans="1:6" s="244" customFormat="1" outlineLevel="1">
      <c r="A748" s="386"/>
      <c r="B748" s="270"/>
      <c r="C748" s="271"/>
      <c r="D748" s="272"/>
      <c r="E748" s="1162"/>
      <c r="F748" s="1163"/>
    </row>
    <row r="749" spans="1:6" s="46" customFormat="1" outlineLevel="1">
      <c r="A749" s="381" t="s">
        <v>897</v>
      </c>
      <c r="B749" s="382" t="s">
        <v>944</v>
      </c>
      <c r="C749" s="254" t="s">
        <v>491</v>
      </c>
      <c r="D749" s="255">
        <v>2</v>
      </c>
      <c r="E749" s="1086"/>
      <c r="F749" s="1218" t="str">
        <f t="shared" ref="F749" si="98">IF(N(E749),ROUND(E749*D749,2),"")</f>
        <v/>
      </c>
    </row>
    <row r="750" spans="1:6" s="46" customFormat="1" ht="102" outlineLevel="1">
      <c r="A750" s="383"/>
      <c r="B750" s="384" t="s">
        <v>2413</v>
      </c>
      <c r="C750" s="257"/>
      <c r="D750" s="258"/>
      <c r="E750" s="1005"/>
      <c r="F750" s="1005"/>
    </row>
    <row r="751" spans="1:6" s="46" customFormat="1" ht="191.25" outlineLevel="1">
      <c r="A751" s="383"/>
      <c r="B751" s="384" t="s">
        <v>2468</v>
      </c>
      <c r="C751" s="257"/>
      <c r="D751" s="258"/>
      <c r="E751" s="1005"/>
      <c r="F751" s="1005"/>
    </row>
    <row r="752" spans="1:6" s="46" customFormat="1" outlineLevel="1">
      <c r="A752" s="385"/>
      <c r="B752" s="26" t="s">
        <v>945</v>
      </c>
      <c r="C752" s="260"/>
      <c r="D752" s="261"/>
      <c r="E752" s="1006"/>
      <c r="F752" s="1006"/>
    </row>
    <row r="753" spans="1:6" s="244" customFormat="1" outlineLevel="1">
      <c r="A753" s="387"/>
      <c r="B753" s="267"/>
      <c r="C753" s="268"/>
      <c r="D753" s="265"/>
      <c r="E753" s="1166"/>
      <c r="F753" s="1167"/>
    </row>
    <row r="754" spans="1:6" s="46" customFormat="1" outlineLevel="1">
      <c r="A754" s="381" t="s">
        <v>898</v>
      </c>
      <c r="B754" s="382" t="s">
        <v>946</v>
      </c>
      <c r="C754" s="254" t="s">
        <v>491</v>
      </c>
      <c r="D754" s="255">
        <v>1</v>
      </c>
      <c r="E754" s="1086"/>
      <c r="F754" s="1218" t="str">
        <f t="shared" ref="F754" si="99">IF(N(E754),ROUND(E754*D754,2),"")</f>
        <v/>
      </c>
    </row>
    <row r="755" spans="1:6" s="46" customFormat="1" ht="178.5" outlineLevel="1">
      <c r="A755" s="383"/>
      <c r="B755" s="384" t="s">
        <v>2469</v>
      </c>
      <c r="C755" s="257"/>
      <c r="D755" s="258"/>
      <c r="E755" s="1005"/>
      <c r="F755" s="1005"/>
    </row>
    <row r="756" spans="1:6" s="46" customFormat="1" outlineLevel="1">
      <c r="A756" s="385"/>
      <c r="B756" s="26" t="s">
        <v>945</v>
      </c>
      <c r="C756" s="260"/>
      <c r="D756" s="261"/>
      <c r="E756" s="1006"/>
      <c r="F756" s="1006"/>
    </row>
    <row r="757" spans="1:6" s="244" customFormat="1" outlineLevel="1">
      <c r="A757" s="386"/>
      <c r="B757" s="270"/>
      <c r="C757" s="271"/>
      <c r="D757" s="272"/>
      <c r="E757" s="1162"/>
      <c r="F757" s="1163"/>
    </row>
    <row r="758" spans="1:6" s="46" customFormat="1" outlineLevel="1">
      <c r="A758" s="381" t="s">
        <v>899</v>
      </c>
      <c r="B758" s="382" t="s">
        <v>962</v>
      </c>
      <c r="C758" s="254" t="s">
        <v>491</v>
      </c>
      <c r="D758" s="255">
        <v>1</v>
      </c>
      <c r="E758" s="1086"/>
      <c r="F758" s="1218" t="str">
        <f t="shared" ref="F758" si="100">IF(N(E758),ROUND(E758*D758,2),"")</f>
        <v/>
      </c>
    </row>
    <row r="759" spans="1:6" s="46" customFormat="1" ht="204" outlineLevel="1">
      <c r="A759" s="383"/>
      <c r="B759" s="384" t="s">
        <v>2414</v>
      </c>
      <c r="C759" s="257"/>
      <c r="D759" s="258"/>
      <c r="E759" s="1005"/>
      <c r="F759" s="1005"/>
    </row>
    <row r="760" spans="1:6" s="46" customFormat="1" ht="178.5" outlineLevel="1">
      <c r="A760" s="383"/>
      <c r="B760" s="384" t="s">
        <v>2470</v>
      </c>
      <c r="C760" s="257"/>
      <c r="D760" s="258"/>
      <c r="E760" s="1005"/>
      <c r="F760" s="1005"/>
    </row>
    <row r="761" spans="1:6" s="46" customFormat="1" outlineLevel="1">
      <c r="A761" s="385"/>
      <c r="B761" s="26" t="s">
        <v>945</v>
      </c>
      <c r="C761" s="260"/>
      <c r="D761" s="261"/>
      <c r="E761" s="1006"/>
      <c r="F761" s="1006"/>
    </row>
    <row r="762" spans="1:6" s="244" customFormat="1" outlineLevel="1">
      <c r="A762" s="386"/>
      <c r="B762" s="270"/>
      <c r="C762" s="271"/>
      <c r="D762" s="272"/>
      <c r="E762" s="1162"/>
      <c r="F762" s="1163"/>
    </row>
    <row r="763" spans="1:6" s="46" customFormat="1" ht="14.25" outlineLevel="1">
      <c r="A763" s="381" t="s">
        <v>909</v>
      </c>
      <c r="B763" s="382" t="s">
        <v>948</v>
      </c>
      <c r="C763" s="390" t="s">
        <v>521</v>
      </c>
      <c r="D763" s="325">
        <v>6</v>
      </c>
      <c r="E763" s="1086"/>
      <c r="F763" s="1218" t="str">
        <f t="shared" ref="F763" si="101">IF(N(E763),ROUND(E763*D763,2),"")</f>
        <v/>
      </c>
    </row>
    <row r="764" spans="1:6" s="46" customFormat="1" ht="63.75" outlineLevel="1">
      <c r="A764" s="383"/>
      <c r="B764" s="384" t="s">
        <v>2409</v>
      </c>
      <c r="C764" s="257"/>
      <c r="D764" s="258"/>
      <c r="E764" s="1005"/>
      <c r="F764" s="1005"/>
    </row>
    <row r="765" spans="1:6" s="46" customFormat="1" ht="14.25" outlineLevel="1">
      <c r="A765" s="385"/>
      <c r="B765" s="26" t="s">
        <v>949</v>
      </c>
      <c r="C765" s="260"/>
      <c r="D765" s="261"/>
      <c r="E765" s="1006"/>
      <c r="F765" s="1006"/>
    </row>
    <row r="766" spans="1:6" s="244" customFormat="1" outlineLevel="1">
      <c r="A766" s="386"/>
      <c r="B766" s="270"/>
      <c r="C766" s="271"/>
      <c r="D766" s="272"/>
      <c r="E766" s="1162"/>
      <c r="F766" s="1163"/>
    </row>
    <row r="767" spans="1:6" s="46" customFormat="1" ht="14.25" outlineLevel="1">
      <c r="A767" s="381" t="s">
        <v>916</v>
      </c>
      <c r="B767" s="382" t="s">
        <v>950</v>
      </c>
      <c r="C767" s="390" t="s">
        <v>521</v>
      </c>
      <c r="D767" s="325">
        <v>6</v>
      </c>
      <c r="E767" s="1086"/>
      <c r="F767" s="1218" t="str">
        <f t="shared" ref="F767" si="102">IF(N(E767),ROUND(E767*D767,2),"")</f>
        <v/>
      </c>
    </row>
    <row r="768" spans="1:6" s="46" customFormat="1" ht="76.5" outlineLevel="1">
      <c r="A768" s="383"/>
      <c r="B768" s="384" t="s">
        <v>1889</v>
      </c>
      <c r="C768" s="257"/>
      <c r="D768" s="258"/>
      <c r="E768" s="1005"/>
      <c r="F768" s="1005"/>
    </row>
    <row r="769" spans="1:6" s="46" customFormat="1" ht="14.25" outlineLevel="1">
      <c r="A769" s="385"/>
      <c r="B769" s="26" t="s">
        <v>951</v>
      </c>
      <c r="C769" s="260"/>
      <c r="D769" s="261"/>
      <c r="E769" s="1006"/>
      <c r="F769" s="1006"/>
    </row>
    <row r="770" spans="1:6" s="244" customFormat="1" outlineLevel="1">
      <c r="A770" s="387"/>
      <c r="B770" s="267"/>
      <c r="C770" s="268"/>
      <c r="D770" s="265"/>
      <c r="E770" s="1166"/>
      <c r="F770" s="1167"/>
    </row>
    <row r="771" spans="1:6" s="46" customFormat="1" outlineLevel="1">
      <c r="A771" s="381" t="s">
        <v>987</v>
      </c>
      <c r="B771" s="382" t="s">
        <v>952</v>
      </c>
      <c r="C771" s="275" t="s">
        <v>491</v>
      </c>
      <c r="D771" s="325">
        <v>2</v>
      </c>
      <c r="E771" s="1086"/>
      <c r="F771" s="1218" t="str">
        <f t="shared" ref="F771" si="103">IF(N(E771),ROUND(E771*D771,2),"")</f>
        <v/>
      </c>
    </row>
    <row r="772" spans="1:6" s="46" customFormat="1" ht="51" outlineLevel="1">
      <c r="A772" s="383"/>
      <c r="B772" s="384" t="s">
        <v>953</v>
      </c>
      <c r="C772" s="257"/>
      <c r="D772" s="258"/>
      <c r="E772" s="1005"/>
      <c r="F772" s="1005"/>
    </row>
    <row r="773" spans="1:6" s="46" customFormat="1" outlineLevel="1">
      <c r="A773" s="385"/>
      <c r="B773" s="26" t="s">
        <v>954</v>
      </c>
      <c r="C773" s="260"/>
      <c r="D773" s="261"/>
      <c r="E773" s="1006"/>
      <c r="F773" s="1006"/>
    </row>
    <row r="774" spans="1:6" s="244" customFormat="1" outlineLevel="1">
      <c r="A774" s="386"/>
      <c r="B774" s="270"/>
      <c r="C774" s="271"/>
      <c r="D774" s="272"/>
      <c r="E774" s="1162"/>
      <c r="F774" s="1163"/>
    </row>
    <row r="775" spans="1:6" s="46" customFormat="1" outlineLevel="1">
      <c r="A775" s="381" t="s">
        <v>990</v>
      </c>
      <c r="B775" s="382" t="s">
        <v>955</v>
      </c>
      <c r="C775" s="275" t="s">
        <v>491</v>
      </c>
      <c r="D775" s="325">
        <v>1</v>
      </c>
      <c r="E775" s="1086"/>
      <c r="F775" s="1218" t="str">
        <f t="shared" ref="F775" si="104">IF(N(E775),ROUND(E775*D775,2),"")</f>
        <v/>
      </c>
    </row>
    <row r="776" spans="1:6" s="46" customFormat="1" ht="63.75" outlineLevel="1">
      <c r="A776" s="383"/>
      <c r="B776" s="384" t="s">
        <v>1628</v>
      </c>
      <c r="C776" s="257"/>
      <c r="D776" s="258"/>
      <c r="E776" s="1005"/>
      <c r="F776" s="1005"/>
    </row>
    <row r="777" spans="1:6" s="46" customFormat="1" outlineLevel="1">
      <c r="A777" s="385"/>
      <c r="B777" s="26" t="s">
        <v>954</v>
      </c>
      <c r="C777" s="260"/>
      <c r="D777" s="261"/>
      <c r="E777" s="1006"/>
      <c r="F777" s="1006"/>
    </row>
    <row r="778" spans="1:6" s="244" customFormat="1" outlineLevel="1">
      <c r="A778" s="386"/>
      <c r="B778" s="270"/>
      <c r="C778" s="271"/>
      <c r="D778" s="272"/>
      <c r="E778" s="1162"/>
      <c r="F778" s="1163"/>
    </row>
    <row r="779" spans="1:6" s="46" customFormat="1" outlineLevel="1">
      <c r="A779" s="381" t="s">
        <v>991</v>
      </c>
      <c r="B779" s="382" t="s">
        <v>957</v>
      </c>
      <c r="C779" s="275" t="s">
        <v>159</v>
      </c>
      <c r="D779" s="325">
        <v>2</v>
      </c>
      <c r="E779" s="1086"/>
      <c r="F779" s="1218" t="str">
        <f t="shared" ref="F779" si="105">IF(N(E779),ROUND(E779*D779,2),"")</f>
        <v/>
      </c>
    </row>
    <row r="780" spans="1:6" s="46" customFormat="1" ht="51" outlineLevel="1">
      <c r="A780" s="383"/>
      <c r="B780" s="384" t="s">
        <v>956</v>
      </c>
      <c r="C780" s="257"/>
      <c r="D780" s="258"/>
      <c r="E780" s="1005"/>
      <c r="F780" s="1005"/>
    </row>
    <row r="781" spans="1:6" s="46" customFormat="1" outlineLevel="1">
      <c r="A781" s="385"/>
      <c r="B781" s="26" t="s">
        <v>958</v>
      </c>
      <c r="C781" s="260"/>
      <c r="D781" s="261"/>
      <c r="E781" s="1006"/>
      <c r="F781" s="1006"/>
    </row>
    <row r="782" spans="1:6" s="244" customFormat="1" outlineLevel="1">
      <c r="A782" s="386"/>
      <c r="B782" s="270"/>
      <c r="C782" s="271"/>
      <c r="D782" s="272"/>
      <c r="E782" s="1162"/>
      <c r="F782" s="1163"/>
    </row>
    <row r="783" spans="1:6" s="46" customFormat="1" outlineLevel="1">
      <c r="A783" s="381" t="s">
        <v>992</v>
      </c>
      <c r="B783" s="382" t="s">
        <v>959</v>
      </c>
      <c r="C783" s="275" t="s">
        <v>491</v>
      </c>
      <c r="D783" s="325">
        <v>1</v>
      </c>
      <c r="E783" s="1086"/>
      <c r="F783" s="1218" t="str">
        <f t="shared" ref="F783" si="106">IF(N(E783),ROUND(E783*D783,2),"")</f>
        <v/>
      </c>
    </row>
    <row r="784" spans="1:6" s="46" customFormat="1" ht="38.25" outlineLevel="1">
      <c r="A784" s="383"/>
      <c r="B784" s="384" t="s">
        <v>960</v>
      </c>
      <c r="C784" s="257"/>
      <c r="D784" s="258"/>
      <c r="E784" s="1005"/>
      <c r="F784" s="1005"/>
    </row>
    <row r="785" spans="1:9" s="46" customFormat="1" outlineLevel="1">
      <c r="A785" s="385"/>
      <c r="B785" s="26" t="s">
        <v>961</v>
      </c>
      <c r="C785" s="260"/>
      <c r="D785" s="261"/>
      <c r="E785" s="1006"/>
      <c r="F785" s="1006"/>
    </row>
    <row r="786" spans="1:9" s="244" customFormat="1" outlineLevel="1">
      <c r="A786" s="386"/>
      <c r="B786" s="270"/>
      <c r="C786" s="271"/>
      <c r="D786" s="272"/>
      <c r="E786" s="1162"/>
      <c r="F786" s="1163"/>
    </row>
    <row r="787" spans="1:9" s="46" customFormat="1" outlineLevel="1">
      <c r="A787" s="381" t="s">
        <v>1037</v>
      </c>
      <c r="B787" s="382" t="s">
        <v>143</v>
      </c>
      <c r="C787" s="275" t="s">
        <v>491</v>
      </c>
      <c r="D787" s="325">
        <v>1</v>
      </c>
      <c r="E787" s="1086"/>
      <c r="F787" s="1218" t="str">
        <f t="shared" ref="F787" si="107">IF(N(E787),ROUND(E787*D787,2),"")</f>
        <v/>
      </c>
    </row>
    <row r="788" spans="1:9" s="46" customFormat="1" ht="25.5" outlineLevel="1">
      <c r="A788" s="383"/>
      <c r="B788" s="384" t="s">
        <v>2415</v>
      </c>
      <c r="C788" s="257"/>
      <c r="D788" s="258"/>
      <c r="E788" s="1005"/>
      <c r="F788" s="1005"/>
    </row>
    <row r="789" spans="1:9" s="46" customFormat="1" outlineLevel="1">
      <c r="A789" s="385"/>
      <c r="B789" s="26" t="s">
        <v>961</v>
      </c>
      <c r="C789" s="260"/>
      <c r="D789" s="261"/>
      <c r="E789" s="1006"/>
      <c r="F789" s="1006"/>
    </row>
    <row r="790" spans="1:9" s="42" customFormat="1">
      <c r="A790" s="37"/>
      <c r="B790" s="38"/>
      <c r="C790" s="39"/>
      <c r="D790" s="40"/>
      <c r="E790" s="1176"/>
      <c r="F790" s="1177"/>
      <c r="G790" s="13"/>
      <c r="H790" s="41"/>
      <c r="I790" s="41"/>
    </row>
    <row r="791" spans="1:9" s="46" customFormat="1" ht="20.100000000000001" customHeight="1" thickBot="1">
      <c r="A791" s="43"/>
      <c r="B791" s="88" t="s">
        <v>378</v>
      </c>
      <c r="C791" s="112"/>
      <c r="D791" s="112"/>
      <c r="E791" s="1251"/>
      <c r="F791" s="1252">
        <f>SUM(F719:F789)</f>
        <v>0</v>
      </c>
      <c r="G791" s="45"/>
      <c r="H791" s="45"/>
    </row>
    <row r="792" spans="1:9" s="87" customFormat="1" ht="13.5" thickBot="1">
      <c r="A792" s="100"/>
      <c r="B792" s="101"/>
      <c r="C792" s="102"/>
      <c r="D792" s="103"/>
      <c r="E792" s="1182"/>
      <c r="F792" s="1209"/>
      <c r="G792" s="25"/>
      <c r="H792" s="25"/>
    </row>
    <row r="793" spans="1:9" s="87" customFormat="1" ht="24.75" customHeight="1" thickBot="1">
      <c r="A793" s="142"/>
      <c r="B793" s="143" t="s">
        <v>377</v>
      </c>
      <c r="C793" s="144" t="s">
        <v>491</v>
      </c>
      <c r="D793" s="145">
        <v>2</v>
      </c>
      <c r="E793" s="1255">
        <f>F791</f>
        <v>0</v>
      </c>
      <c r="F793" s="1254">
        <f>D793*F791</f>
        <v>0</v>
      </c>
      <c r="G793" s="25"/>
      <c r="H793" s="25"/>
    </row>
    <row r="794" spans="1:9" s="87" customFormat="1">
      <c r="A794" s="100"/>
      <c r="B794" s="101"/>
      <c r="C794" s="102"/>
      <c r="D794" s="103"/>
      <c r="E794" s="1226"/>
      <c r="F794" s="1226"/>
      <c r="G794" s="25"/>
      <c r="H794" s="25"/>
    </row>
    <row r="795" spans="1:9" s="87" customFormat="1">
      <c r="A795" s="100"/>
      <c r="B795" s="101"/>
      <c r="C795" s="102"/>
      <c r="D795" s="103"/>
      <c r="E795" s="1226"/>
      <c r="F795" s="1212"/>
      <c r="G795" s="25"/>
      <c r="H795" s="25"/>
    </row>
    <row r="796" spans="1:9" s="115" customFormat="1" ht="20.100000000000001" customHeight="1">
      <c r="A796" s="113"/>
      <c r="B796" s="80" t="s">
        <v>570</v>
      </c>
      <c r="C796" s="99"/>
      <c r="D796" s="99"/>
      <c r="E796" s="1207"/>
      <c r="F796" s="1208"/>
      <c r="G796" s="114"/>
      <c r="H796" s="114"/>
      <c r="I796" s="114"/>
    </row>
    <row r="797" spans="1:9" s="115" customFormat="1" ht="23.25" customHeight="1">
      <c r="A797" s="116" t="str">
        <f>A639</f>
        <v>2.4.1.</v>
      </c>
      <c r="B797" s="117" t="str">
        <f>B639</f>
        <v>Kontrolna kućica policije za putnički promet - TIP 1</v>
      </c>
      <c r="C797" s="118"/>
      <c r="D797" s="119"/>
      <c r="E797" s="1237"/>
      <c r="F797" s="1238">
        <f>F715</f>
        <v>0</v>
      </c>
      <c r="G797" s="114"/>
      <c r="H797" s="114"/>
      <c r="I797" s="114"/>
    </row>
    <row r="798" spans="1:9" s="115" customFormat="1" ht="23.25" customHeight="1" thickBot="1">
      <c r="A798" s="120" t="str">
        <f>A717</f>
        <v>2.4.2.</v>
      </c>
      <c r="B798" s="121" t="str">
        <f>B717</f>
        <v>Kontrolna kućica carine za putnički promet - TIP 2</v>
      </c>
      <c r="C798" s="122"/>
      <c r="D798" s="123"/>
      <c r="E798" s="1239"/>
      <c r="F798" s="1240">
        <f>F793</f>
        <v>0</v>
      </c>
      <c r="G798" s="114"/>
      <c r="H798" s="114"/>
      <c r="I798" s="114"/>
    </row>
    <row r="799" spans="1:9" s="134" customFormat="1" ht="27.75" customHeight="1" thickTop="1" thickBot="1">
      <c r="A799" s="154"/>
      <c r="B799" s="130" t="str">
        <f>B637 &amp; " UKUPNO:"</f>
        <v>Kontrolne kućice UKUPNO:</v>
      </c>
      <c r="C799" s="131"/>
      <c r="D799" s="132"/>
      <c r="E799" s="1248"/>
      <c r="F799" s="1242">
        <f>SUM(F797:F798)</f>
        <v>0</v>
      </c>
      <c r="G799" s="133"/>
      <c r="H799" s="133"/>
      <c r="I799" s="133"/>
    </row>
    <row r="800" spans="1:9">
      <c r="A800" s="135"/>
      <c r="B800" s="136"/>
      <c r="C800" s="137"/>
      <c r="D800" s="137"/>
      <c r="E800" s="1243"/>
      <c r="F800" s="1244"/>
      <c r="G800" s="50"/>
      <c r="H800" s="50"/>
    </row>
    <row r="801" spans="1:9" s="72" customFormat="1">
      <c r="A801" s="155"/>
      <c r="B801" s="146"/>
      <c r="C801" s="147"/>
      <c r="D801" s="103"/>
      <c r="E801" s="1226"/>
      <c r="F801" s="1227"/>
      <c r="G801" s="66"/>
      <c r="H801" s="66"/>
      <c r="I801" s="66"/>
    </row>
    <row r="802" spans="1:9" s="56" customFormat="1" ht="23.25" customHeight="1">
      <c r="A802" s="1088"/>
      <c r="B802" s="1102" t="s">
        <v>570</v>
      </c>
      <c r="C802" s="1089"/>
      <c r="D802" s="1089"/>
      <c r="E802" s="1256"/>
      <c r="F802" s="1256"/>
      <c r="G802" s="55"/>
      <c r="H802" s="55"/>
      <c r="I802" s="55"/>
    </row>
    <row r="803" spans="1:9" s="61" customFormat="1" ht="28.5" customHeight="1">
      <c r="A803" s="57" t="str">
        <f>A5</f>
        <v>2.1.</v>
      </c>
      <c r="B803" s="149" t="str">
        <f>B5</f>
        <v>Glavna zgrada</v>
      </c>
      <c r="C803" s="59"/>
      <c r="D803" s="60"/>
      <c r="E803" s="1196"/>
      <c r="F803" s="1197">
        <f>F404</f>
        <v>0</v>
      </c>
    </row>
    <row r="804" spans="1:9" s="61" customFormat="1" ht="27" customHeight="1">
      <c r="A804" s="57" t="str">
        <f>A406</f>
        <v>2.2.</v>
      </c>
      <c r="B804" s="149" t="str">
        <f>B406</f>
        <v>Zgrada za  pregled vozila</v>
      </c>
      <c r="C804" s="59"/>
      <c r="D804" s="60"/>
      <c r="E804" s="1196"/>
      <c r="F804" s="1197">
        <f>F529</f>
        <v>0</v>
      </c>
    </row>
    <row r="805" spans="1:9" s="61" customFormat="1" ht="27" customHeight="1">
      <c r="A805" s="57" t="str">
        <f>A531</f>
        <v>2.3.</v>
      </c>
      <c r="B805" s="149" t="str">
        <f>B531</f>
        <v>Nadstrešnica</v>
      </c>
      <c r="C805" s="59"/>
      <c r="D805" s="60"/>
      <c r="E805" s="1196"/>
      <c r="F805" s="1197">
        <f>F635</f>
        <v>0</v>
      </c>
    </row>
    <row r="806" spans="1:9" s="61" customFormat="1" ht="27" customHeight="1">
      <c r="A806" s="57" t="str">
        <f>A637</f>
        <v>2.4.</v>
      </c>
      <c r="B806" s="149" t="str">
        <f>B637</f>
        <v>Kontrolne kućice</v>
      </c>
      <c r="C806" s="59"/>
      <c r="D806" s="60"/>
      <c r="E806" s="1196"/>
      <c r="F806" s="1197">
        <f>F799</f>
        <v>0</v>
      </c>
    </row>
    <row r="807" spans="1:9" s="66" customFormat="1" ht="13.5" thickBot="1">
      <c r="A807" s="62"/>
      <c r="B807" s="63"/>
      <c r="C807" s="150"/>
      <c r="D807" s="151"/>
      <c r="E807" s="1257"/>
      <c r="F807" s="1258"/>
    </row>
    <row r="808" spans="1:9" s="71" customFormat="1" ht="30" customHeight="1" thickTop="1" thickBot="1">
      <c r="A808" s="67"/>
      <c r="B808" s="68" t="s">
        <v>23</v>
      </c>
      <c r="C808" s="152"/>
      <c r="D808" s="153"/>
      <c r="E808" s="1259"/>
      <c r="F808" s="1201">
        <f>SUM(F803:F807)</f>
        <v>0</v>
      </c>
    </row>
    <row r="809" spans="1:9">
      <c r="D809" s="876"/>
    </row>
  </sheetData>
  <sheetProtection password="F86A" sheet="1" objects="1" scenarios="1"/>
  <dataConsolidate/>
  <pageMargins left="0.70866141732283472" right="0.70866141732283472" top="0.74803149606299213" bottom="0.39370078740157483" header="0.31496062992125984" footer="0.31496062992125984"/>
  <pageSetup paperSize="9" scale="87" fitToHeight="0" orientation="portrait" r:id="rId1"/>
  <headerFooter>
    <oddHeader>&amp;CDokumentacija za nadmetanje&amp;RStalni granični prijelaz za 
međunarodni promet putnika VITALJINA
&amp;"Arial,Bold"2. OBJEKTI VISOKOGRADNJE</oddHeader>
    <oddFooter>&amp;CList &amp;P od &amp;N</oddFooter>
  </headerFooter>
  <rowBreaks count="36" manualBreakCount="36">
    <brk id="42" max="5" man="1"/>
    <brk id="67" max="5" man="1"/>
    <brk id="86" max="5" man="1"/>
    <brk id="114" max="5" man="1"/>
    <brk id="131" max="5" man="1"/>
    <brk id="142" max="5" man="1"/>
    <brk id="156" max="5" man="1"/>
    <brk id="168" max="5" man="1"/>
    <brk id="184" max="5" man="1"/>
    <brk id="201" max="5" man="1"/>
    <brk id="219" max="5" man="1"/>
    <brk id="236" max="5" man="1"/>
    <brk id="248" max="5" man="1"/>
    <brk id="260" max="5" man="1"/>
    <brk id="272" max="5" man="1"/>
    <brk id="308" max="5" man="1"/>
    <brk id="337" max="5" man="1"/>
    <brk id="366" max="5" man="1"/>
    <brk id="404" max="5" man="1"/>
    <brk id="443" max="5" man="1"/>
    <brk id="468" max="5" man="1"/>
    <brk id="496" max="5" man="1"/>
    <brk id="518" max="5" man="1"/>
    <brk id="529" max="5" man="1"/>
    <brk id="564" max="5" man="1"/>
    <brk id="584" max="5" man="1"/>
    <brk id="616" max="5" man="1"/>
    <brk id="635" max="5" man="1"/>
    <brk id="659" max="5" man="1"/>
    <brk id="674" max="5" man="1"/>
    <brk id="687" max="5" man="1"/>
    <brk id="715" max="5" man="1"/>
    <brk id="741" max="5" man="1"/>
    <brk id="756" max="5" man="1"/>
    <brk id="777" max="5" man="1"/>
    <brk id="800" max="16383" man="1"/>
  </rowBreaks>
  <colBreaks count="1" manualBreakCount="1">
    <brk id="6" max="1048575" man="1"/>
  </colBreaks>
  <ignoredErrors>
    <ignoredError sqref="F337"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18"/>
  <sheetViews>
    <sheetView showZeros="0" view="pageBreakPreview" zoomScale="25" zoomScaleNormal="100" zoomScaleSheetLayoutView="25" workbookViewId="0">
      <selection activeCell="B133" sqref="B133"/>
    </sheetView>
  </sheetViews>
  <sheetFormatPr defaultRowHeight="12.75" outlineLevelRow="1"/>
  <cols>
    <col min="1" max="1" width="6.7109375" style="863" customWidth="1"/>
    <col min="2" max="2" width="45.7109375" style="867" customWidth="1"/>
    <col min="3" max="3" width="8.7109375" style="865" customWidth="1"/>
    <col min="4" max="4" width="9.140625" style="866"/>
    <col min="5" max="5" width="10.7109375" style="1003" customWidth="1"/>
    <col min="6" max="6" width="15.7109375" style="1003" customWidth="1"/>
    <col min="7" max="8" width="9.140625" style="14"/>
    <col min="9" max="16384" width="9.140625" style="51"/>
  </cols>
  <sheetData>
    <row r="1" spans="1:8" s="75" customFormat="1" ht="26.25" thickBot="1">
      <c r="A1" s="91" t="s">
        <v>514</v>
      </c>
      <c r="B1" s="92" t="s">
        <v>515</v>
      </c>
      <c r="C1" s="156" t="s">
        <v>516</v>
      </c>
      <c r="D1" s="156" t="s">
        <v>517</v>
      </c>
      <c r="E1" s="93" t="s">
        <v>963</v>
      </c>
      <c r="F1" s="93" t="s">
        <v>964</v>
      </c>
      <c r="G1" s="74"/>
      <c r="H1" s="74"/>
    </row>
    <row r="2" spans="1:8" ht="13.5" thickTop="1">
      <c r="A2" s="157"/>
      <c r="B2" s="95"/>
      <c r="C2" s="158"/>
      <c r="D2" s="158"/>
      <c r="E2" s="1153"/>
      <c r="F2" s="1260"/>
      <c r="G2" s="50"/>
      <c r="H2" s="50"/>
    </row>
    <row r="3" spans="1:8" s="56" customFormat="1" ht="23.25" customHeight="1">
      <c r="A3" s="76" t="s">
        <v>493</v>
      </c>
      <c r="B3" s="169" t="s">
        <v>1054</v>
      </c>
      <c r="C3" s="78"/>
      <c r="D3" s="78"/>
      <c r="E3" s="1154"/>
      <c r="F3" s="1155"/>
      <c r="G3" s="55"/>
      <c r="H3" s="55"/>
    </row>
    <row r="4" spans="1:8">
      <c r="A4" s="47"/>
      <c r="B4" s="48"/>
      <c r="C4" s="49"/>
      <c r="D4" s="49"/>
      <c r="E4" s="1156"/>
      <c r="F4" s="1157"/>
      <c r="G4" s="50"/>
      <c r="H4" s="50"/>
    </row>
    <row r="5" spans="1:8" s="46" customFormat="1" ht="20.100000000000001" customHeight="1">
      <c r="A5" s="79" t="s">
        <v>498</v>
      </c>
      <c r="B5" s="80" t="s">
        <v>1055</v>
      </c>
      <c r="C5" s="81"/>
      <c r="D5" s="82"/>
      <c r="E5" s="1158"/>
      <c r="F5" s="1159"/>
      <c r="G5" s="45"/>
    </row>
    <row r="6" spans="1:8" s="87" customFormat="1">
      <c r="A6" s="100"/>
      <c r="B6" s="101"/>
      <c r="C6" s="159"/>
      <c r="D6" s="73"/>
      <c r="E6" s="1261"/>
      <c r="F6" s="1262"/>
      <c r="G6" s="25"/>
    </row>
    <row r="7" spans="1:8" s="46" customFormat="1" ht="20.100000000000001" customHeight="1">
      <c r="A7" s="104" t="s">
        <v>98</v>
      </c>
      <c r="B7" s="105" t="s">
        <v>1056</v>
      </c>
      <c r="C7" s="160"/>
      <c r="D7" s="161"/>
      <c r="E7" s="1263"/>
      <c r="F7" s="1264"/>
      <c r="G7" s="45"/>
    </row>
    <row r="8" spans="1:8" s="42" customFormat="1" collapsed="1">
      <c r="A8" s="108"/>
      <c r="B8" s="109"/>
      <c r="C8" s="110"/>
      <c r="D8" s="111"/>
      <c r="E8" s="1212"/>
      <c r="F8" s="1213"/>
      <c r="G8" s="41"/>
      <c r="H8" s="41"/>
    </row>
    <row r="9" spans="1:8" s="46" customFormat="1" outlineLevel="1">
      <c r="A9" s="273">
        <v>1</v>
      </c>
      <c r="B9" s="274" t="s">
        <v>1002</v>
      </c>
      <c r="C9" s="275" t="s">
        <v>585</v>
      </c>
      <c r="D9" s="276">
        <v>10</v>
      </c>
      <c r="E9" s="246"/>
      <c r="F9" s="1185" t="str">
        <f t="shared" ref="F9" si="0">IF(N(E9),ROUND(E9*D9,2),"")</f>
        <v/>
      </c>
    </row>
    <row r="10" spans="1:8" s="46" customFormat="1" outlineLevel="1">
      <c r="A10" s="269"/>
      <c r="B10" s="270" t="s">
        <v>577</v>
      </c>
      <c r="C10" s="271"/>
      <c r="D10" s="272"/>
      <c r="E10" s="1162"/>
      <c r="F10" s="1163"/>
    </row>
    <row r="11" spans="1:8" s="46" customFormat="1" ht="25.5" outlineLevel="1">
      <c r="A11" s="269"/>
      <c r="B11" s="270" t="s">
        <v>1004</v>
      </c>
      <c r="C11" s="271"/>
      <c r="D11" s="272"/>
      <c r="E11" s="1162"/>
      <c r="F11" s="1163"/>
    </row>
    <row r="12" spans="1:8" s="46" customFormat="1" outlineLevel="1">
      <c r="A12" s="277"/>
      <c r="B12" s="278" t="s">
        <v>1005</v>
      </c>
      <c r="C12" s="279"/>
      <c r="D12" s="280"/>
      <c r="E12" s="1164"/>
      <c r="F12" s="1165"/>
    </row>
    <row r="13" spans="1:8" s="244" customFormat="1" outlineLevel="1">
      <c r="A13" s="269"/>
      <c r="B13" s="270"/>
      <c r="C13" s="271"/>
      <c r="D13" s="272"/>
      <c r="E13" s="1162"/>
      <c r="F13" s="1163"/>
      <c r="G13" s="396"/>
    </row>
    <row r="14" spans="1:8" s="42" customFormat="1" outlineLevel="1">
      <c r="A14" s="273" t="s">
        <v>492</v>
      </c>
      <c r="B14" s="274" t="s">
        <v>576</v>
      </c>
      <c r="C14" s="275" t="s">
        <v>489</v>
      </c>
      <c r="D14" s="276">
        <v>1</v>
      </c>
      <c r="E14" s="246"/>
      <c r="F14" s="1185" t="str">
        <f t="shared" ref="F14" si="1">IF(N(E14),ROUND(E14*D14,2),"")</f>
        <v/>
      </c>
    </row>
    <row r="15" spans="1:8" s="42" customFormat="1" outlineLevel="1">
      <c r="A15" s="269"/>
      <c r="B15" s="270" t="s">
        <v>577</v>
      </c>
      <c r="C15" s="271"/>
      <c r="D15" s="272"/>
      <c r="E15" s="1162"/>
      <c r="F15" s="1163"/>
      <c r="G15" s="41"/>
      <c r="H15" s="14"/>
    </row>
    <row r="16" spans="1:8" s="46" customFormat="1" ht="51" outlineLevel="1">
      <c r="A16" s="269"/>
      <c r="B16" s="270" t="s">
        <v>578</v>
      </c>
      <c r="C16" s="271"/>
      <c r="D16" s="272"/>
      <c r="E16" s="1162"/>
      <c r="F16" s="1163"/>
    </row>
    <row r="17" spans="1:8" s="42" customFormat="1" ht="25.5" outlineLevel="1">
      <c r="A17" s="277"/>
      <c r="B17" s="278" t="s">
        <v>579</v>
      </c>
      <c r="C17" s="279"/>
      <c r="D17" s="280"/>
      <c r="E17" s="1164"/>
      <c r="F17" s="1165"/>
    </row>
    <row r="18" spans="1:8" s="42" customFormat="1" outlineLevel="1">
      <c r="A18" s="359"/>
      <c r="B18" s="360"/>
      <c r="C18" s="315"/>
      <c r="D18" s="258"/>
      <c r="E18" s="1005"/>
      <c r="F18" s="1005"/>
      <c r="G18" s="41"/>
      <c r="H18" s="14"/>
    </row>
    <row r="19" spans="1:8" s="398" customFormat="1" outlineLevel="1">
      <c r="A19" s="252" t="s">
        <v>493</v>
      </c>
      <c r="B19" s="253" t="s">
        <v>1568</v>
      </c>
      <c r="C19" s="254" t="s">
        <v>486</v>
      </c>
      <c r="D19" s="255">
        <v>4</v>
      </c>
      <c r="E19" s="239"/>
      <c r="F19" s="1185" t="str">
        <f t="shared" ref="F19" si="2">IF(N(E19),ROUND(E19*D19,2),"")</f>
        <v/>
      </c>
      <c r="G19" s="397"/>
    </row>
    <row r="20" spans="1:8" s="42" customFormat="1" outlineLevel="1">
      <c r="A20" s="256"/>
      <c r="B20" s="6" t="s">
        <v>512</v>
      </c>
      <c r="C20" s="257"/>
      <c r="D20" s="258"/>
      <c r="E20" s="1005"/>
      <c r="F20" s="1005"/>
    </row>
    <row r="21" spans="1:8" s="42" customFormat="1" ht="38.25" outlineLevel="1">
      <c r="A21" s="256"/>
      <c r="B21" s="6" t="s">
        <v>1938</v>
      </c>
      <c r="C21" s="257"/>
      <c r="D21" s="258"/>
      <c r="E21" s="1005"/>
      <c r="F21" s="1005"/>
      <c r="G21" s="41"/>
      <c r="H21" s="14"/>
    </row>
    <row r="22" spans="1:8" s="42" customFormat="1" ht="25.5" outlineLevel="1">
      <c r="A22" s="259"/>
      <c r="B22" s="26" t="s">
        <v>1034</v>
      </c>
      <c r="C22" s="260"/>
      <c r="D22" s="261"/>
      <c r="E22" s="1006"/>
      <c r="F22" s="1006"/>
    </row>
    <row r="23" spans="1:8" s="399" customFormat="1" outlineLevel="1">
      <c r="A23" s="314"/>
      <c r="B23" s="360"/>
      <c r="C23" s="315"/>
      <c r="D23" s="258"/>
      <c r="E23" s="1005"/>
      <c r="F23" s="1005"/>
    </row>
    <row r="24" spans="1:8" s="46" customFormat="1" outlineLevel="1">
      <c r="A24" s="273" t="s">
        <v>901</v>
      </c>
      <c r="B24" s="274" t="s">
        <v>1058</v>
      </c>
      <c r="C24" s="407"/>
      <c r="D24" s="408"/>
      <c r="E24" s="1265"/>
      <c r="F24" s="1265"/>
    </row>
    <row r="25" spans="1:8" ht="51" outlineLevel="1">
      <c r="A25" s="269"/>
      <c r="B25" s="270" t="s">
        <v>1059</v>
      </c>
      <c r="C25" s="409"/>
      <c r="D25" s="410"/>
      <c r="E25" s="1266"/>
      <c r="F25" s="1266"/>
    </row>
    <row r="26" spans="1:8" s="46" customFormat="1" outlineLevel="1">
      <c r="A26" s="277"/>
      <c r="B26" s="278" t="s">
        <v>999</v>
      </c>
      <c r="C26" s="411"/>
      <c r="D26" s="412"/>
      <c r="E26" s="1267"/>
      <c r="F26" s="1267"/>
    </row>
    <row r="27" spans="1:8" s="46" customFormat="1" outlineLevel="1">
      <c r="A27" s="266" t="s">
        <v>500</v>
      </c>
      <c r="B27" s="5" t="s">
        <v>1931</v>
      </c>
      <c r="C27" s="413" t="s">
        <v>1063</v>
      </c>
      <c r="D27" s="414">
        <v>10</v>
      </c>
      <c r="E27" s="400"/>
      <c r="F27" s="1185" t="str">
        <f t="shared" ref="F27" si="3">IF(N(E27),ROUND(E27*D27,2),"")</f>
        <v/>
      </c>
    </row>
    <row r="28" spans="1:8" s="401" customFormat="1">
      <c r="A28" s="317"/>
      <c r="B28" s="5"/>
      <c r="C28" s="415"/>
      <c r="D28" s="414"/>
      <c r="E28" s="1268"/>
      <c r="F28" s="1268"/>
      <c r="G28" s="162"/>
    </row>
    <row r="29" spans="1:8" s="46" customFormat="1" ht="20.100000000000001" customHeight="1" thickBot="1">
      <c r="A29" s="43"/>
      <c r="B29" s="88" t="s">
        <v>1061</v>
      </c>
      <c r="C29" s="89"/>
      <c r="D29" s="89"/>
      <c r="E29" s="88"/>
      <c r="F29" s="1269">
        <f>SUM(F9:F28)</f>
        <v>0</v>
      </c>
      <c r="G29" s="45"/>
    </row>
    <row r="30" spans="1:8" s="87" customFormat="1" ht="13.5" thickBot="1">
      <c r="A30" s="100"/>
      <c r="B30" s="101"/>
      <c r="C30" s="159"/>
      <c r="D30" s="73"/>
      <c r="E30" s="1261"/>
      <c r="F30" s="1270"/>
      <c r="G30" s="25"/>
    </row>
    <row r="31" spans="1:8" s="46" customFormat="1" ht="30" customHeight="1" thickBot="1">
      <c r="A31" s="142"/>
      <c r="B31" s="143" t="s">
        <v>387</v>
      </c>
      <c r="C31" s="144"/>
      <c r="D31" s="144"/>
      <c r="E31" s="163"/>
      <c r="F31" s="1271">
        <f>F29</f>
        <v>0</v>
      </c>
      <c r="G31" s="45"/>
    </row>
    <row r="32" spans="1:8" s="87" customFormat="1">
      <c r="A32" s="100"/>
      <c r="B32" s="101"/>
      <c r="C32" s="159"/>
      <c r="D32" s="73"/>
      <c r="E32" s="1261"/>
      <c r="F32" s="1262"/>
      <c r="G32" s="25"/>
    </row>
    <row r="33" spans="1:8" s="46" customFormat="1" ht="20.100000000000001" customHeight="1">
      <c r="A33" s="79" t="s">
        <v>499</v>
      </c>
      <c r="B33" s="80" t="s">
        <v>388</v>
      </c>
      <c r="C33" s="81"/>
      <c r="D33" s="82"/>
      <c r="E33" s="1158"/>
      <c r="F33" s="1159"/>
      <c r="G33" s="45"/>
    </row>
    <row r="34" spans="1:8" s="87" customFormat="1">
      <c r="A34" s="100"/>
      <c r="B34" s="101"/>
      <c r="C34" s="159"/>
      <c r="D34" s="73"/>
      <c r="E34" s="1261"/>
      <c r="F34" s="1262"/>
      <c r="G34" s="25"/>
    </row>
    <row r="35" spans="1:8" s="46" customFormat="1" ht="20.100000000000001" customHeight="1">
      <c r="A35" s="104" t="s">
        <v>99</v>
      </c>
      <c r="B35" s="105" t="s">
        <v>1056</v>
      </c>
      <c r="C35" s="160"/>
      <c r="D35" s="161"/>
      <c r="E35" s="1263"/>
      <c r="F35" s="1264"/>
      <c r="G35" s="45"/>
    </row>
    <row r="36" spans="1:8" s="42" customFormat="1" ht="5.25" customHeight="1" collapsed="1">
      <c r="A36" s="108"/>
      <c r="B36" s="109"/>
      <c r="C36" s="110"/>
      <c r="D36" s="111"/>
      <c r="E36" s="1212"/>
      <c r="F36" s="1213"/>
      <c r="G36" s="41"/>
      <c r="H36" s="41"/>
    </row>
    <row r="37" spans="1:8" s="46" customFormat="1" ht="25.5" outlineLevel="1">
      <c r="A37" s="273" t="s">
        <v>490</v>
      </c>
      <c r="B37" s="274" t="s">
        <v>1932</v>
      </c>
      <c r="C37" s="275" t="s">
        <v>585</v>
      </c>
      <c r="D37" s="276">
        <v>25</v>
      </c>
      <c r="E37" s="246"/>
      <c r="F37" s="1185" t="str">
        <f t="shared" ref="F37" si="4">IF(N(E37),ROUND(E37*D37,2),"")</f>
        <v/>
      </c>
    </row>
    <row r="38" spans="1:8" outlineLevel="1">
      <c r="A38" s="269"/>
      <c r="B38" s="270" t="s">
        <v>577</v>
      </c>
      <c r="C38" s="271"/>
      <c r="D38" s="272"/>
      <c r="E38" s="1162"/>
      <c r="F38" s="1163"/>
    </row>
    <row r="39" spans="1:8" s="46" customFormat="1" ht="76.5" outlineLevel="1">
      <c r="A39" s="269"/>
      <c r="B39" s="270" t="s">
        <v>1933</v>
      </c>
      <c r="C39" s="271"/>
      <c r="D39" s="272"/>
      <c r="E39" s="1162"/>
      <c r="F39" s="1163"/>
    </row>
    <row r="40" spans="1:8" s="46" customFormat="1" outlineLevel="1">
      <c r="A40" s="277"/>
      <c r="B40" s="278" t="s">
        <v>1005</v>
      </c>
      <c r="C40" s="279"/>
      <c r="D40" s="280"/>
      <c r="E40" s="1164"/>
      <c r="F40" s="1165"/>
    </row>
    <row r="41" spans="1:8" s="46" customFormat="1" outlineLevel="1">
      <c r="A41" s="269"/>
      <c r="B41" s="270"/>
      <c r="C41" s="271"/>
      <c r="D41" s="272"/>
      <c r="E41" s="1162"/>
      <c r="F41" s="1163"/>
    </row>
    <row r="42" spans="1:8" s="46" customFormat="1" outlineLevel="1">
      <c r="A42" s="273" t="s">
        <v>492</v>
      </c>
      <c r="B42" s="274" t="s">
        <v>576</v>
      </c>
      <c r="C42" s="275" t="s">
        <v>489</v>
      </c>
      <c r="D42" s="276">
        <v>1</v>
      </c>
      <c r="E42" s="246"/>
      <c r="F42" s="1185" t="str">
        <f t="shared" ref="F42" si="5">IF(N(E42),ROUND(E42*D42,2),"")</f>
        <v/>
      </c>
    </row>
    <row r="43" spans="1:8" s="46" customFormat="1" outlineLevel="1">
      <c r="A43" s="269"/>
      <c r="B43" s="270" t="s">
        <v>577</v>
      </c>
      <c r="C43" s="271"/>
      <c r="D43" s="272"/>
      <c r="E43" s="1162"/>
      <c r="F43" s="1163"/>
    </row>
    <row r="44" spans="1:8" s="46" customFormat="1" ht="51" outlineLevel="1">
      <c r="A44" s="269"/>
      <c r="B44" s="270" t="s">
        <v>578</v>
      </c>
      <c r="C44" s="271"/>
      <c r="D44" s="272"/>
      <c r="E44" s="1162"/>
      <c r="F44" s="1163"/>
    </row>
    <row r="45" spans="1:8" s="46" customFormat="1" ht="25.5" outlineLevel="1">
      <c r="A45" s="277"/>
      <c r="B45" s="278" t="s">
        <v>579</v>
      </c>
      <c r="C45" s="279"/>
      <c r="D45" s="280"/>
      <c r="E45" s="1164"/>
      <c r="F45" s="1165"/>
    </row>
    <row r="46" spans="1:8" s="46" customFormat="1" outlineLevel="1">
      <c r="A46" s="313" t="s">
        <v>493</v>
      </c>
      <c r="B46" s="253" t="s">
        <v>1057</v>
      </c>
      <c r="C46" s="254"/>
      <c r="D46" s="255"/>
      <c r="E46" s="1004"/>
      <c r="F46" s="1004"/>
    </row>
    <row r="47" spans="1:8" s="244" customFormat="1" outlineLevel="1">
      <c r="A47" s="344"/>
      <c r="B47" s="6" t="s">
        <v>971</v>
      </c>
      <c r="C47" s="315"/>
      <c r="D47" s="258"/>
      <c r="E47" s="1005"/>
      <c r="F47" s="1005"/>
      <c r="G47" s="396"/>
    </row>
    <row r="48" spans="1:8" s="244" customFormat="1" ht="89.25" outlineLevel="1">
      <c r="A48" s="344"/>
      <c r="B48" s="6" t="s">
        <v>1719</v>
      </c>
      <c r="C48" s="315"/>
      <c r="D48" s="258"/>
      <c r="E48" s="1005"/>
      <c r="F48" s="1005"/>
      <c r="G48" s="396"/>
    </row>
    <row r="49" spans="1:8" s="244" customFormat="1" ht="25.5" outlineLevel="1">
      <c r="A49" s="345"/>
      <c r="B49" s="26" t="s">
        <v>965</v>
      </c>
      <c r="C49" s="416"/>
      <c r="D49" s="261"/>
      <c r="E49" s="1006"/>
      <c r="F49" s="1006"/>
      <c r="G49" s="396"/>
    </row>
    <row r="50" spans="1:8" s="244" customFormat="1" outlineLevel="1">
      <c r="A50" s="262" t="s">
        <v>498</v>
      </c>
      <c r="B50" s="5" t="s">
        <v>1012</v>
      </c>
      <c r="C50" s="263" t="s">
        <v>486</v>
      </c>
      <c r="D50" s="264">
        <v>5</v>
      </c>
      <c r="E50" s="242"/>
      <c r="F50" s="1167" t="str">
        <f t="shared" ref="F50" si="6">IF(N(E50),ROUND(E50*D50,2),"")</f>
        <v/>
      </c>
      <c r="G50" s="396"/>
    </row>
    <row r="51" spans="1:8" s="244" customFormat="1" outlineLevel="1">
      <c r="A51" s="311"/>
      <c r="B51" s="312"/>
      <c r="C51" s="409"/>
      <c r="D51" s="410"/>
      <c r="E51" s="1266"/>
      <c r="F51" s="1266"/>
      <c r="G51" s="396"/>
    </row>
    <row r="52" spans="1:8" s="244" customFormat="1" outlineLevel="1">
      <c r="A52" s="273" t="s">
        <v>901</v>
      </c>
      <c r="B52" s="274" t="s">
        <v>1058</v>
      </c>
      <c r="C52" s="407"/>
      <c r="D52" s="408"/>
      <c r="E52" s="1265"/>
      <c r="F52" s="1265"/>
      <c r="G52" s="396"/>
    </row>
    <row r="53" spans="1:8" s="244" customFormat="1" ht="51" outlineLevel="1">
      <c r="A53" s="269"/>
      <c r="B53" s="270" t="s">
        <v>1059</v>
      </c>
      <c r="C53" s="409"/>
      <c r="D53" s="410"/>
      <c r="E53" s="1266"/>
      <c r="F53" s="1266"/>
      <c r="G53" s="396"/>
    </row>
    <row r="54" spans="1:8" s="42" customFormat="1" outlineLevel="1">
      <c r="A54" s="277"/>
      <c r="B54" s="278" t="s">
        <v>999</v>
      </c>
      <c r="C54" s="411"/>
      <c r="D54" s="412"/>
      <c r="E54" s="1267"/>
      <c r="F54" s="1267"/>
    </row>
    <row r="55" spans="1:8" s="42" customFormat="1" outlineLevel="1">
      <c r="A55" s="266" t="s">
        <v>500</v>
      </c>
      <c r="B55" s="5" t="s">
        <v>389</v>
      </c>
      <c r="C55" s="413" t="s">
        <v>503</v>
      </c>
      <c r="D55" s="414">
        <v>10</v>
      </c>
      <c r="E55" s="400"/>
      <c r="F55" s="1167" t="str">
        <f t="shared" ref="F55:F56" si="7">IF(N(E55),ROUND(E55*D55,2),"")</f>
        <v/>
      </c>
    </row>
    <row r="56" spans="1:8" s="42" customFormat="1" outlineLevel="1">
      <c r="A56" s="266" t="s">
        <v>583</v>
      </c>
      <c r="B56" s="5" t="s">
        <v>390</v>
      </c>
      <c r="C56" s="413" t="s">
        <v>503</v>
      </c>
      <c r="D56" s="414">
        <v>25</v>
      </c>
      <c r="E56" s="400"/>
      <c r="F56" s="1167" t="str">
        <f t="shared" si="7"/>
        <v/>
      </c>
    </row>
    <row r="57" spans="1:8" s="42" customFormat="1" outlineLevel="1">
      <c r="A57" s="344"/>
      <c r="B57" s="6"/>
      <c r="C57" s="257"/>
      <c r="D57" s="258"/>
      <c r="E57" s="1005"/>
      <c r="F57" s="1005"/>
    </row>
    <row r="58" spans="1:8" s="42" customFormat="1" outlineLevel="1">
      <c r="A58" s="313" t="s">
        <v>588</v>
      </c>
      <c r="B58" s="253" t="s">
        <v>1060</v>
      </c>
      <c r="C58" s="417"/>
      <c r="D58" s="255"/>
      <c r="E58" s="1004"/>
      <c r="F58" s="1004"/>
      <c r="G58" s="41"/>
      <c r="H58" s="14"/>
    </row>
    <row r="59" spans="1:8" s="42" customFormat="1" outlineLevel="1">
      <c r="A59" s="345"/>
      <c r="B59" s="26" t="s">
        <v>973</v>
      </c>
      <c r="C59" s="416"/>
      <c r="D59" s="261"/>
      <c r="E59" s="1006"/>
      <c r="F59" s="1006"/>
      <c r="G59" s="41"/>
      <c r="H59" s="14"/>
    </row>
    <row r="60" spans="1:8" s="42" customFormat="1" outlineLevel="1">
      <c r="A60" s="314"/>
      <c r="B60" s="360"/>
      <c r="C60" s="315"/>
      <c r="D60" s="258"/>
      <c r="E60" s="1005"/>
      <c r="F60" s="1005"/>
      <c r="G60" s="41"/>
      <c r="H60" s="14"/>
    </row>
    <row r="61" spans="1:8" s="42" customFormat="1" outlineLevel="1">
      <c r="A61" s="313" t="s">
        <v>501</v>
      </c>
      <c r="B61" s="253" t="s">
        <v>1015</v>
      </c>
      <c r="C61" s="254" t="s">
        <v>486</v>
      </c>
      <c r="D61" s="255">
        <v>1</v>
      </c>
      <c r="E61" s="239"/>
      <c r="F61" s="1004" t="str">
        <f t="shared" ref="F61" si="8">IF(N(E61),ROUND(E61*D61,2),"")</f>
        <v/>
      </c>
      <c r="G61" s="41"/>
      <c r="H61" s="14"/>
    </row>
    <row r="62" spans="1:8" s="42" customFormat="1" outlineLevel="1">
      <c r="A62" s="344"/>
      <c r="B62" s="6" t="s">
        <v>1013</v>
      </c>
      <c r="C62" s="315"/>
      <c r="D62" s="258"/>
      <c r="E62" s="1005"/>
      <c r="F62" s="1005"/>
      <c r="G62" s="41"/>
      <c r="H62" s="14"/>
    </row>
    <row r="63" spans="1:8" s="42" customFormat="1" ht="25.5" outlineLevel="1">
      <c r="A63" s="314"/>
      <c r="B63" s="6" t="s">
        <v>1014</v>
      </c>
      <c r="C63" s="315"/>
      <c r="D63" s="258"/>
      <c r="E63" s="1005"/>
      <c r="F63" s="1005"/>
    </row>
    <row r="64" spans="1:8" outlineLevel="1">
      <c r="A64" s="316"/>
      <c r="B64" s="26" t="s">
        <v>976</v>
      </c>
      <c r="C64" s="260"/>
      <c r="D64" s="261"/>
      <c r="E64" s="1006"/>
      <c r="F64" s="1187"/>
      <c r="G64" s="51"/>
      <c r="H64" s="51"/>
    </row>
    <row r="65" spans="1:8" outlineLevel="1">
      <c r="A65" s="314"/>
      <c r="B65" s="360"/>
      <c r="C65" s="315"/>
      <c r="D65" s="258"/>
      <c r="E65" s="1005"/>
      <c r="F65" s="1005"/>
      <c r="G65" s="51"/>
      <c r="H65" s="51"/>
    </row>
    <row r="66" spans="1:8" s="251" customFormat="1" outlineLevel="1">
      <c r="A66" s="313" t="s">
        <v>494</v>
      </c>
      <c r="B66" s="253" t="s">
        <v>149</v>
      </c>
      <c r="C66" s="254" t="s">
        <v>486</v>
      </c>
      <c r="D66" s="255">
        <v>1</v>
      </c>
      <c r="E66" s="239"/>
      <c r="F66" s="1004" t="str">
        <f t="shared" ref="F66" si="9">IF(N(E66),ROUND(E66*D66,2),"")</f>
        <v/>
      </c>
      <c r="G66" s="1001"/>
    </row>
    <row r="67" spans="1:8" outlineLevel="1">
      <c r="A67" s="344"/>
      <c r="B67" s="6" t="s">
        <v>974</v>
      </c>
      <c r="C67" s="315"/>
      <c r="D67" s="258"/>
      <c r="E67" s="1005"/>
      <c r="F67" s="1005"/>
      <c r="G67" s="51"/>
      <c r="H67" s="51"/>
    </row>
    <row r="68" spans="1:8" ht="25.5" outlineLevel="1">
      <c r="A68" s="314"/>
      <c r="B68" s="6" t="s">
        <v>975</v>
      </c>
      <c r="C68" s="315"/>
      <c r="D68" s="258"/>
      <c r="E68" s="1005"/>
      <c r="F68" s="1005"/>
      <c r="G68" s="51"/>
      <c r="H68" s="51"/>
    </row>
    <row r="69" spans="1:8" outlineLevel="1">
      <c r="A69" s="316"/>
      <c r="B69" s="26" t="s">
        <v>976</v>
      </c>
      <c r="C69" s="260"/>
      <c r="D69" s="261"/>
      <c r="E69" s="1006"/>
      <c r="F69" s="1187"/>
      <c r="G69" s="51"/>
      <c r="H69" s="51"/>
    </row>
    <row r="70" spans="1:8" outlineLevel="1">
      <c r="A70" s="314"/>
      <c r="B70" s="6"/>
      <c r="C70" s="257"/>
      <c r="D70" s="258"/>
      <c r="E70" s="1005"/>
      <c r="F70" s="1186"/>
      <c r="G70" s="50"/>
      <c r="H70" s="51"/>
    </row>
    <row r="71" spans="1:8" s="251" customFormat="1" outlineLevel="1">
      <c r="A71" s="313" t="s">
        <v>897</v>
      </c>
      <c r="B71" s="253" t="s">
        <v>1016</v>
      </c>
      <c r="C71" s="254" t="s">
        <v>486</v>
      </c>
      <c r="D71" s="255">
        <v>3</v>
      </c>
      <c r="E71" s="239"/>
      <c r="F71" s="1004" t="str">
        <f t="shared" ref="F71" si="10">IF(N(E71),ROUND(E71*D71,2),"")</f>
        <v/>
      </c>
      <c r="G71" s="1001"/>
    </row>
    <row r="72" spans="1:8" s="251" customFormat="1" outlineLevel="1">
      <c r="A72" s="344"/>
      <c r="B72" s="6" t="s">
        <v>979</v>
      </c>
      <c r="C72" s="315"/>
      <c r="D72" s="258"/>
      <c r="E72" s="1005"/>
      <c r="F72" s="1005"/>
      <c r="G72" s="1001"/>
    </row>
    <row r="73" spans="1:8" s="251" customFormat="1" ht="25.5" outlineLevel="1">
      <c r="A73" s="344"/>
      <c r="B73" s="6" t="s">
        <v>151</v>
      </c>
      <c r="C73" s="315"/>
      <c r="D73" s="258"/>
      <c r="E73" s="1005"/>
      <c r="F73" s="1005"/>
      <c r="G73" s="1001"/>
    </row>
    <row r="74" spans="1:8" s="251" customFormat="1" outlineLevel="1">
      <c r="A74" s="345"/>
      <c r="B74" s="26" t="s">
        <v>518</v>
      </c>
      <c r="C74" s="260"/>
      <c r="D74" s="261"/>
      <c r="E74" s="1006"/>
      <c r="F74" s="1187"/>
      <c r="G74" s="1001"/>
    </row>
    <row r="75" spans="1:8" outlineLevel="1">
      <c r="A75" s="314"/>
      <c r="B75" s="6"/>
      <c r="C75" s="257"/>
      <c r="D75" s="258"/>
      <c r="E75" s="1005"/>
      <c r="F75" s="1186"/>
      <c r="G75" s="50"/>
      <c r="H75" s="51"/>
    </row>
    <row r="76" spans="1:8" outlineLevel="1">
      <c r="A76" s="313" t="s">
        <v>898</v>
      </c>
      <c r="B76" s="1" t="s">
        <v>1066</v>
      </c>
      <c r="C76" s="254" t="s">
        <v>1063</v>
      </c>
      <c r="D76" s="255">
        <v>13</v>
      </c>
      <c r="E76" s="239"/>
      <c r="F76" s="1004" t="str">
        <f t="shared" ref="F76" si="11">IF(N(E76),ROUND(E76*D76,2),"")</f>
        <v/>
      </c>
      <c r="G76" s="51"/>
      <c r="H76" s="51"/>
    </row>
    <row r="77" spans="1:8" s="42" customFormat="1" ht="25.5" outlineLevel="1">
      <c r="A77" s="344"/>
      <c r="B77" s="6" t="s">
        <v>1068</v>
      </c>
      <c r="C77" s="315"/>
      <c r="D77" s="258"/>
      <c r="E77" s="1005"/>
      <c r="F77" s="1005"/>
    </row>
    <row r="78" spans="1:8" s="42" customFormat="1" outlineLevel="1">
      <c r="A78" s="345"/>
      <c r="B78" s="26" t="s">
        <v>1067</v>
      </c>
      <c r="C78" s="260"/>
      <c r="D78" s="261"/>
      <c r="E78" s="1006"/>
      <c r="F78" s="1187"/>
    </row>
    <row r="79" spans="1:8" s="42" customFormat="1">
      <c r="A79" s="108"/>
      <c r="B79" s="109"/>
      <c r="C79" s="110"/>
      <c r="D79" s="111"/>
      <c r="E79" s="1212"/>
      <c r="F79" s="1213"/>
      <c r="G79" s="41"/>
      <c r="H79" s="41"/>
    </row>
    <row r="80" spans="1:8" s="46" customFormat="1" ht="20.100000000000001" customHeight="1" thickBot="1">
      <c r="A80" s="43"/>
      <c r="B80" s="88" t="s">
        <v>1061</v>
      </c>
      <c r="C80" s="89"/>
      <c r="D80" s="89"/>
      <c r="E80" s="88"/>
      <c r="F80" s="1269">
        <f>SUM(F37:F79)</f>
        <v>0</v>
      </c>
      <c r="G80" s="45"/>
    </row>
    <row r="81" spans="1:8" s="87" customFormat="1">
      <c r="A81" s="100"/>
      <c r="B81" s="101"/>
      <c r="C81" s="159"/>
      <c r="D81" s="73"/>
      <c r="E81" s="1261"/>
      <c r="F81" s="1262"/>
      <c r="G81" s="25"/>
    </row>
    <row r="82" spans="1:8" s="46" customFormat="1" ht="20.100000000000001" customHeight="1">
      <c r="A82" s="104" t="s">
        <v>100</v>
      </c>
      <c r="B82" s="105" t="s">
        <v>1062</v>
      </c>
      <c r="C82" s="160"/>
      <c r="D82" s="161"/>
      <c r="E82" s="1263"/>
      <c r="F82" s="1264"/>
      <c r="G82" s="45"/>
    </row>
    <row r="83" spans="1:8" s="42" customFormat="1" collapsed="1">
      <c r="A83" s="108"/>
      <c r="B83" s="109"/>
      <c r="C83" s="110"/>
      <c r="D83" s="111"/>
      <c r="E83" s="1212"/>
      <c r="F83" s="1213"/>
      <c r="G83" s="41"/>
      <c r="H83" s="41"/>
    </row>
    <row r="84" spans="1:8" s="42" customFormat="1" outlineLevel="1">
      <c r="A84" s="313" t="s">
        <v>490</v>
      </c>
      <c r="B84" s="253" t="s">
        <v>158</v>
      </c>
      <c r="C84" s="417"/>
      <c r="D84" s="255"/>
      <c r="E84" s="1004"/>
      <c r="F84" s="1004"/>
      <c r="G84" s="41"/>
      <c r="H84" s="14"/>
    </row>
    <row r="85" spans="1:8" s="42" customFormat="1" ht="51" outlineLevel="1">
      <c r="A85" s="344"/>
      <c r="B85" s="6" t="s">
        <v>1934</v>
      </c>
      <c r="C85" s="315"/>
      <c r="D85" s="258"/>
      <c r="E85" s="1005"/>
      <c r="F85" s="1005"/>
      <c r="G85" s="41"/>
      <c r="H85" s="14"/>
    </row>
    <row r="86" spans="1:8" s="42" customFormat="1" outlineLevel="1">
      <c r="A86" s="344"/>
      <c r="B86" s="26" t="s">
        <v>156</v>
      </c>
      <c r="C86" s="315"/>
      <c r="D86" s="258"/>
      <c r="E86" s="1005"/>
      <c r="F86" s="1005"/>
      <c r="G86" s="41"/>
      <c r="H86" s="14"/>
    </row>
    <row r="87" spans="1:8" s="42" customFormat="1" outlineLevel="1">
      <c r="A87" s="418" t="s">
        <v>487</v>
      </c>
      <c r="B87" s="7" t="s">
        <v>1797</v>
      </c>
      <c r="C87" s="263" t="s">
        <v>1063</v>
      </c>
      <c r="D87" s="264">
        <v>180</v>
      </c>
      <c r="E87" s="242"/>
      <c r="F87" s="1167" t="str">
        <f t="shared" ref="F87:F88" si="12">IF(N(E87),ROUND(E87*D87,2),"")</f>
        <v/>
      </c>
      <c r="G87" s="41"/>
      <c r="H87" s="14"/>
    </row>
    <row r="88" spans="1:8" s="42" customFormat="1" outlineLevel="1">
      <c r="A88" s="418" t="s">
        <v>488</v>
      </c>
      <c r="B88" s="7" t="s">
        <v>1798</v>
      </c>
      <c r="C88" s="263" t="s">
        <v>1063</v>
      </c>
      <c r="D88" s="264">
        <v>180</v>
      </c>
      <c r="E88" s="242"/>
      <c r="F88" s="1167" t="str">
        <f t="shared" si="12"/>
        <v/>
      </c>
      <c r="G88" s="41"/>
      <c r="H88" s="14"/>
    </row>
    <row r="89" spans="1:8" s="42" customFormat="1" outlineLevel="1">
      <c r="A89" s="344"/>
      <c r="B89" s="6"/>
      <c r="C89" s="257"/>
      <c r="D89" s="258"/>
      <c r="E89" s="1005"/>
      <c r="F89" s="1186"/>
      <c r="G89" s="41"/>
      <c r="H89" s="14"/>
    </row>
    <row r="90" spans="1:8" s="42" customFormat="1" outlineLevel="1">
      <c r="A90" s="313" t="s">
        <v>492</v>
      </c>
      <c r="B90" s="253" t="s">
        <v>160</v>
      </c>
      <c r="C90" s="417"/>
      <c r="D90" s="255"/>
      <c r="E90" s="1004"/>
      <c r="F90" s="1004"/>
      <c r="G90" s="41"/>
      <c r="H90" s="14"/>
    </row>
    <row r="91" spans="1:8" s="42" customFormat="1" ht="38.25" outlineLevel="1">
      <c r="A91" s="344"/>
      <c r="B91" s="6" t="s">
        <v>1252</v>
      </c>
      <c r="C91" s="315"/>
      <c r="D91" s="258"/>
      <c r="E91" s="1005"/>
      <c r="F91" s="1005"/>
      <c r="G91" s="41"/>
      <c r="H91" s="14"/>
    </row>
    <row r="92" spans="1:8" s="42" customFormat="1" outlineLevel="1">
      <c r="A92" s="344"/>
      <c r="B92" s="26" t="s">
        <v>157</v>
      </c>
      <c r="C92" s="315"/>
      <c r="D92" s="258"/>
      <c r="E92" s="1005"/>
      <c r="F92" s="1005"/>
      <c r="G92" s="41"/>
      <c r="H92" s="14"/>
    </row>
    <row r="93" spans="1:8" s="42" customFormat="1" outlineLevel="1">
      <c r="A93" s="418" t="s">
        <v>483</v>
      </c>
      <c r="B93" s="5" t="s">
        <v>1799</v>
      </c>
      <c r="C93" s="263" t="s">
        <v>491</v>
      </c>
      <c r="D93" s="264">
        <v>2</v>
      </c>
      <c r="E93" s="242"/>
      <c r="F93" s="1185" t="str">
        <f t="shared" ref="F93:F94" si="13">IF(N(E93),ROUND(E93*D93,2),"")</f>
        <v/>
      </c>
      <c r="G93" s="41"/>
      <c r="H93" s="14"/>
    </row>
    <row r="94" spans="1:8" s="42" customFormat="1" outlineLevel="1">
      <c r="A94" s="418" t="s">
        <v>484</v>
      </c>
      <c r="B94" s="8" t="s">
        <v>1800</v>
      </c>
      <c r="C94" s="263" t="s">
        <v>491</v>
      </c>
      <c r="D94" s="264">
        <v>2</v>
      </c>
      <c r="E94" s="242"/>
      <c r="F94" s="1167" t="str">
        <f t="shared" si="13"/>
        <v/>
      </c>
    </row>
    <row r="95" spans="1:8" s="42" customFormat="1" outlineLevel="1">
      <c r="A95" s="344"/>
      <c r="B95" s="5"/>
      <c r="C95" s="257"/>
      <c r="D95" s="258"/>
      <c r="E95" s="1005"/>
      <c r="F95" s="1186"/>
    </row>
    <row r="96" spans="1:8" s="42" customFormat="1" outlineLevel="1">
      <c r="A96" s="313" t="s">
        <v>493</v>
      </c>
      <c r="B96" s="253" t="s">
        <v>1259</v>
      </c>
      <c r="C96" s="417"/>
      <c r="D96" s="255"/>
      <c r="E96" s="1004"/>
      <c r="F96" s="1004"/>
    </row>
    <row r="97" spans="1:10" s="42" customFormat="1" ht="25.5" outlineLevel="1">
      <c r="A97" s="344"/>
      <c r="B97" s="6" t="s">
        <v>1260</v>
      </c>
      <c r="C97" s="315"/>
      <c r="D97" s="258"/>
      <c r="E97" s="1005"/>
      <c r="F97" s="1005"/>
      <c r="G97" s="41"/>
      <c r="H97" s="14"/>
    </row>
    <row r="98" spans="1:10" s="42" customFormat="1" outlineLevel="1">
      <c r="A98" s="418" t="s">
        <v>498</v>
      </c>
      <c r="B98" s="4" t="s">
        <v>1256</v>
      </c>
      <c r="C98" s="263" t="s">
        <v>491</v>
      </c>
      <c r="D98" s="264">
        <v>1</v>
      </c>
      <c r="E98" s="242"/>
      <c r="F98" s="1272" t="str">
        <f t="shared" ref="F98:F104" si="14">IF(N(E98),ROUND(E98*D98,2),"")</f>
        <v/>
      </c>
      <c r="G98" s="41"/>
      <c r="H98" s="14"/>
    </row>
    <row r="99" spans="1:10" s="42" customFormat="1" outlineLevel="1">
      <c r="A99" s="418" t="s">
        <v>499</v>
      </c>
      <c r="B99" s="4" t="s">
        <v>1257</v>
      </c>
      <c r="C99" s="263" t="s">
        <v>491</v>
      </c>
      <c r="D99" s="264">
        <v>1</v>
      </c>
      <c r="E99" s="242"/>
      <c r="F99" s="1272" t="str">
        <f t="shared" si="14"/>
        <v/>
      </c>
      <c r="G99" s="41"/>
      <c r="H99" s="14"/>
    </row>
    <row r="100" spans="1:10" s="42" customFormat="1" outlineLevel="1">
      <c r="A100" s="418" t="s">
        <v>582</v>
      </c>
      <c r="B100" s="4" t="s">
        <v>1258</v>
      </c>
      <c r="C100" s="263" t="s">
        <v>1063</v>
      </c>
      <c r="D100" s="264">
        <v>180</v>
      </c>
      <c r="E100" s="242"/>
      <c r="F100" s="1272" t="str">
        <f t="shared" si="14"/>
        <v/>
      </c>
      <c r="G100" s="41"/>
      <c r="H100" s="14"/>
    </row>
    <row r="101" spans="1:10" s="42" customFormat="1" outlineLevel="1">
      <c r="A101" s="418" t="s">
        <v>1473</v>
      </c>
      <c r="B101" s="4" t="s">
        <v>1801</v>
      </c>
      <c r="C101" s="263" t="s">
        <v>491</v>
      </c>
      <c r="D101" s="264">
        <v>1</v>
      </c>
      <c r="E101" s="242"/>
      <c r="F101" s="1272" t="str">
        <f t="shared" si="14"/>
        <v/>
      </c>
      <c r="G101" s="41"/>
      <c r="H101" s="14"/>
    </row>
    <row r="102" spans="1:10" outlineLevel="1">
      <c r="A102" s="418" t="s">
        <v>1474</v>
      </c>
      <c r="B102" s="170" t="s">
        <v>1264</v>
      </c>
      <c r="C102" s="171" t="s">
        <v>1991</v>
      </c>
      <c r="D102" s="264">
        <v>50</v>
      </c>
      <c r="E102" s="242"/>
      <c r="F102" s="1272" t="str">
        <f t="shared" si="14"/>
        <v/>
      </c>
      <c r="G102" s="50"/>
      <c r="H102" s="51"/>
    </row>
    <row r="103" spans="1:10" outlineLevel="1">
      <c r="A103" s="418" t="s">
        <v>1475</v>
      </c>
      <c r="B103" s="170" t="s">
        <v>1265</v>
      </c>
      <c r="C103" s="171" t="s">
        <v>1991</v>
      </c>
      <c r="D103" s="264">
        <v>50</v>
      </c>
      <c r="E103" s="242"/>
      <c r="F103" s="1272" t="str">
        <f t="shared" si="14"/>
        <v/>
      </c>
      <c r="G103" s="50"/>
      <c r="H103" s="51"/>
    </row>
    <row r="104" spans="1:10" ht="13.5" outlineLevel="1" thickBot="1">
      <c r="A104" s="419" t="s">
        <v>1476</v>
      </c>
      <c r="B104" s="172" t="s">
        <v>1266</v>
      </c>
      <c r="C104" s="173" t="s">
        <v>1991</v>
      </c>
      <c r="D104" s="358">
        <v>50</v>
      </c>
      <c r="E104" s="403"/>
      <c r="F104" s="1273" t="str">
        <f t="shared" si="14"/>
        <v/>
      </c>
      <c r="G104" s="50"/>
      <c r="H104" s="51"/>
    </row>
    <row r="105" spans="1:10" s="406" customFormat="1" outlineLevel="1">
      <c r="A105" s="316"/>
      <c r="B105" s="16" t="s">
        <v>1935</v>
      </c>
      <c r="C105" s="17" t="s">
        <v>1936</v>
      </c>
      <c r="D105" s="420">
        <v>1</v>
      </c>
      <c r="E105" s="1274">
        <f>SUM(F98:F104)</f>
        <v>0</v>
      </c>
      <c r="F105" s="1185">
        <f>SUM(F98:F104)</f>
        <v>0</v>
      </c>
      <c r="G105" s="404"/>
      <c r="H105" s="405"/>
    </row>
    <row r="106" spans="1:10" s="42" customFormat="1" outlineLevel="1">
      <c r="A106" s="345"/>
      <c r="B106" s="16"/>
      <c r="C106" s="17"/>
      <c r="D106" s="261"/>
      <c r="E106" s="1006"/>
      <c r="F106" s="1272"/>
      <c r="G106" s="41"/>
      <c r="H106" s="14"/>
    </row>
    <row r="107" spans="1:10" s="42" customFormat="1" ht="51" outlineLevel="1">
      <c r="A107" s="418" t="s">
        <v>901</v>
      </c>
      <c r="B107" s="5" t="s">
        <v>2401</v>
      </c>
      <c r="C107" s="263" t="s">
        <v>1936</v>
      </c>
      <c r="D107" s="264">
        <v>1</v>
      </c>
      <c r="E107" s="242"/>
      <c r="F107" s="1185" t="str">
        <f t="shared" ref="F107" si="15">IF(N(E107),ROUND(E107*D107,2),"")</f>
        <v/>
      </c>
      <c r="G107" s="41"/>
      <c r="H107" s="14"/>
    </row>
    <row r="108" spans="1:10" s="401" customFormat="1">
      <c r="A108" s="317"/>
      <c r="B108" s="5"/>
      <c r="C108" s="415"/>
      <c r="D108" s="414"/>
      <c r="E108" s="1268"/>
      <c r="F108" s="1268"/>
      <c r="G108" s="162"/>
    </row>
    <row r="109" spans="1:10" s="46" customFormat="1" ht="20.100000000000001" customHeight="1" thickBot="1">
      <c r="A109" s="43"/>
      <c r="B109" s="88" t="s">
        <v>383</v>
      </c>
      <c r="C109" s="89"/>
      <c r="D109" s="89"/>
      <c r="E109" s="88"/>
      <c r="F109" s="1269">
        <f>SUM(F107,F105,F93:F94,F87:F88)</f>
        <v>0</v>
      </c>
      <c r="G109" s="45"/>
    </row>
    <row r="110" spans="1:10" s="87" customFormat="1" ht="13.5" thickBot="1">
      <c r="A110" s="100"/>
      <c r="B110" s="101"/>
      <c r="C110" s="159"/>
      <c r="D110" s="73"/>
      <c r="E110" s="1261"/>
      <c r="F110" s="1262"/>
      <c r="G110" s="25"/>
    </row>
    <row r="111" spans="1:10" s="46" customFormat="1" ht="30" customHeight="1" thickBot="1">
      <c r="A111" s="142"/>
      <c r="B111" s="143" t="s">
        <v>1267</v>
      </c>
      <c r="C111" s="144"/>
      <c r="D111" s="144"/>
      <c r="E111" s="163"/>
      <c r="F111" s="1271">
        <f>F109+F80</f>
        <v>0</v>
      </c>
      <c r="G111" s="45"/>
    </row>
    <row r="112" spans="1:10">
      <c r="A112" s="135"/>
      <c r="B112" s="136"/>
      <c r="C112" s="165"/>
      <c r="D112" s="165"/>
      <c r="E112" s="1275"/>
      <c r="F112" s="1276"/>
      <c r="G112" s="50"/>
      <c r="H112" s="50"/>
      <c r="J112" s="46"/>
    </row>
    <row r="113" spans="1:8" s="56" customFormat="1" ht="24.95" customHeight="1">
      <c r="A113" s="52"/>
      <c r="B113" s="53" t="s">
        <v>570</v>
      </c>
      <c r="C113" s="54"/>
      <c r="D113" s="54"/>
      <c r="E113" s="1195"/>
      <c r="F113" s="1195"/>
      <c r="G113" s="55"/>
      <c r="H113" s="55"/>
    </row>
    <row r="114" spans="1:8" s="61" customFormat="1" ht="24.95" customHeight="1">
      <c r="A114" s="166" t="s">
        <v>498</v>
      </c>
      <c r="B114" s="149" t="s">
        <v>1055</v>
      </c>
      <c r="C114" s="59"/>
      <c r="D114" s="60"/>
      <c r="E114" s="1196"/>
      <c r="F114" s="1197">
        <f>F31</f>
        <v>0</v>
      </c>
    </row>
    <row r="115" spans="1:8" s="61" customFormat="1" ht="24.95" customHeight="1">
      <c r="A115" s="166" t="str">
        <f>A33</f>
        <v>3.2.</v>
      </c>
      <c r="B115" s="149" t="str">
        <f>B33</f>
        <v>Izmještanje i zaštita postojećih TK instalacija</v>
      </c>
      <c r="C115" s="59"/>
      <c r="D115" s="60"/>
      <c r="E115" s="1196"/>
      <c r="F115" s="1197">
        <f>F111</f>
        <v>0</v>
      </c>
    </row>
    <row r="116" spans="1:8" s="66" customFormat="1" ht="13.5" thickBot="1">
      <c r="A116" s="167"/>
      <c r="B116" s="63"/>
      <c r="C116" s="64"/>
      <c r="D116" s="65"/>
      <c r="E116" s="1198"/>
      <c r="F116" s="1199"/>
    </row>
    <row r="117" spans="1:8" s="71" customFormat="1" ht="24.95" customHeight="1" thickTop="1" thickBot="1">
      <c r="A117" s="168"/>
      <c r="B117" s="68" t="s">
        <v>1937</v>
      </c>
      <c r="C117" s="69"/>
      <c r="D117" s="70"/>
      <c r="E117" s="1200"/>
      <c r="F117" s="1201">
        <f>SUM(F114:F116)</f>
        <v>0</v>
      </c>
    </row>
    <row r="118" spans="1:8">
      <c r="A118" s="868"/>
      <c r="B118" s="869"/>
      <c r="C118" s="870"/>
      <c r="D118" s="871"/>
      <c r="E118" s="1202"/>
      <c r="F118" s="1202"/>
      <c r="G118" s="50"/>
      <c r="H118" s="50"/>
    </row>
  </sheetData>
  <sheetProtection password="F86A" sheet="1" objects="1" scenarios="1"/>
  <pageMargins left="0.70866141732283472" right="0.70866141732283472" top="0.74803149606299213" bottom="0.39370078740157483" header="0.31496062992125984" footer="0.31496062992125984"/>
  <pageSetup paperSize="9" scale="92" fitToHeight="0" orientation="portrait" r:id="rId1"/>
  <headerFooter>
    <oddHeader>&amp;CDokumentacija za nadmetanje&amp;RStalni granični prijelaz za 
međunarodni promet putnika VITALJINA
&amp;"Arial,Bold"2. OBJEKTI VISOKOGRADNJE</oddHeader>
    <oddFooter>&amp;CList &amp;P od &amp;N</oddFooter>
  </headerFooter>
  <rowBreaks count="2" manualBreakCount="2">
    <brk id="40" max="5" man="1"/>
    <brk id="80" max="5" man="1"/>
  </rowBreaks>
  <colBreaks count="1" manualBreakCount="1">
    <brk id="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419"/>
  <sheetViews>
    <sheetView showZeros="0" view="pageBreakPreview" topLeftCell="A1348" zoomScale="55" zoomScaleNormal="100" zoomScaleSheetLayoutView="55" workbookViewId="0">
      <selection activeCell="M1392" sqref="M1392"/>
    </sheetView>
  </sheetViews>
  <sheetFormatPr defaultRowHeight="12.75" outlineLevelRow="1"/>
  <cols>
    <col min="1" max="1" width="6.7109375" style="863" customWidth="1"/>
    <col min="2" max="2" width="47.28515625" style="867" customWidth="1"/>
    <col min="3" max="3" width="8.7109375" style="865" customWidth="1"/>
    <col min="4" max="4" width="8.7109375" style="866" customWidth="1"/>
    <col min="5" max="5" width="10.85546875" style="1003" customWidth="1"/>
    <col min="6" max="6" width="15.7109375" style="1003" customWidth="1"/>
    <col min="7" max="7" width="3.140625" style="51" customWidth="1"/>
    <col min="8" max="8" width="6.140625" style="51" customWidth="1"/>
    <col min="9" max="16384" width="9.140625" style="51"/>
  </cols>
  <sheetData>
    <row r="1" spans="1:9" s="75" customFormat="1" ht="26.25" thickBot="1">
      <c r="A1" s="91" t="s">
        <v>514</v>
      </c>
      <c r="B1" s="92" t="s">
        <v>515</v>
      </c>
      <c r="C1" s="156" t="s">
        <v>516</v>
      </c>
      <c r="D1" s="156" t="s">
        <v>517</v>
      </c>
      <c r="E1" s="93" t="s">
        <v>963</v>
      </c>
      <c r="F1" s="93" t="s">
        <v>964</v>
      </c>
      <c r="G1" s="74"/>
      <c r="H1" s="74"/>
      <c r="I1" s="74"/>
    </row>
    <row r="2" spans="1:9" ht="13.5" thickTop="1">
      <c r="A2" s="157"/>
      <c r="B2" s="95"/>
      <c r="C2" s="158"/>
      <c r="D2" s="158"/>
      <c r="E2" s="1153"/>
      <c r="F2" s="1260"/>
      <c r="G2" s="50"/>
      <c r="H2" s="50"/>
      <c r="I2" s="50"/>
    </row>
    <row r="3" spans="1:9" s="56" customFormat="1" ht="23.25" customHeight="1">
      <c r="A3" s="76" t="s">
        <v>901</v>
      </c>
      <c r="B3" s="77" t="s">
        <v>101</v>
      </c>
      <c r="C3" s="78"/>
      <c r="D3" s="78"/>
      <c r="E3" s="1154"/>
      <c r="F3" s="1155"/>
      <c r="G3" s="55"/>
      <c r="H3" s="55"/>
      <c r="I3" s="55"/>
    </row>
    <row r="4" spans="1:9">
      <c r="A4" s="47"/>
      <c r="B4" s="48"/>
      <c r="C4" s="49"/>
      <c r="D4" s="49"/>
      <c r="E4" s="1156"/>
      <c r="F4" s="1157"/>
      <c r="G4" s="50"/>
      <c r="H4" s="50"/>
      <c r="I4" s="50"/>
    </row>
    <row r="5" spans="1:9" s="46" customFormat="1" ht="20.100000000000001" customHeight="1">
      <c r="A5" s="79" t="s">
        <v>500</v>
      </c>
      <c r="B5" s="80" t="s">
        <v>112</v>
      </c>
      <c r="C5" s="81"/>
      <c r="D5" s="82"/>
      <c r="E5" s="1158"/>
      <c r="F5" s="1159"/>
      <c r="G5" s="45"/>
      <c r="H5" s="45"/>
    </row>
    <row r="6" spans="1:9" s="87" customFormat="1">
      <c r="A6" s="100"/>
      <c r="B6" s="101"/>
      <c r="C6" s="159"/>
      <c r="D6" s="73"/>
      <c r="E6" s="1261"/>
      <c r="F6" s="1262"/>
      <c r="G6" s="25"/>
      <c r="H6" s="25"/>
    </row>
    <row r="7" spans="1:9" s="46" customFormat="1" ht="20.100000000000001" customHeight="1">
      <c r="A7" s="104" t="s">
        <v>26</v>
      </c>
      <c r="B7" s="105" t="s">
        <v>1056</v>
      </c>
      <c r="C7" s="160"/>
      <c r="D7" s="161"/>
      <c r="E7" s="1263"/>
      <c r="F7" s="1264"/>
      <c r="G7" s="45"/>
      <c r="H7" s="45"/>
    </row>
    <row r="8" spans="1:9" s="42" customFormat="1" collapsed="1">
      <c r="A8" s="108"/>
      <c r="B8" s="109"/>
      <c r="C8" s="110"/>
      <c r="D8" s="111"/>
      <c r="E8" s="1212"/>
      <c r="F8" s="1213"/>
      <c r="G8" s="13"/>
      <c r="H8" s="41"/>
      <c r="I8" s="41"/>
    </row>
    <row r="9" spans="1:9" s="244" customFormat="1" outlineLevel="1">
      <c r="A9" s="273" t="s">
        <v>490</v>
      </c>
      <c r="B9" s="274" t="s">
        <v>1002</v>
      </c>
      <c r="C9" s="275" t="s">
        <v>585</v>
      </c>
      <c r="D9" s="276">
        <v>30</v>
      </c>
      <c r="E9" s="246"/>
      <c r="F9" s="1277" t="str">
        <f t="shared" ref="F9" si="0">IF(N(E9),ROUND(E9*D9,2),"")</f>
        <v/>
      </c>
    </row>
    <row r="10" spans="1:9" s="244" customFormat="1" outlineLevel="1">
      <c r="A10" s="269"/>
      <c r="B10" s="270" t="s">
        <v>577</v>
      </c>
      <c r="C10" s="271"/>
      <c r="D10" s="272"/>
      <c r="E10" s="1278"/>
      <c r="F10" s="1279"/>
    </row>
    <row r="11" spans="1:9" s="244" customFormat="1" ht="25.5" outlineLevel="1">
      <c r="A11" s="269"/>
      <c r="B11" s="270" t="s">
        <v>1004</v>
      </c>
      <c r="C11" s="271"/>
      <c r="D11" s="272"/>
      <c r="E11" s="1162"/>
      <c r="F11" s="1163"/>
    </row>
    <row r="12" spans="1:9" s="244" customFormat="1" outlineLevel="1">
      <c r="A12" s="277"/>
      <c r="B12" s="278" t="s">
        <v>1005</v>
      </c>
      <c r="C12" s="279"/>
      <c r="D12" s="280"/>
      <c r="E12" s="1164"/>
      <c r="F12" s="1165"/>
    </row>
    <row r="13" spans="1:9" s="244" customFormat="1" outlineLevel="1">
      <c r="A13" s="269"/>
      <c r="B13" s="270"/>
      <c r="C13" s="271"/>
      <c r="D13" s="272"/>
      <c r="E13" s="1162"/>
      <c r="F13" s="1163"/>
    </row>
    <row r="14" spans="1:9" s="42" customFormat="1" outlineLevel="1">
      <c r="A14" s="313" t="s">
        <v>492</v>
      </c>
      <c r="B14" s="253" t="s">
        <v>1057</v>
      </c>
      <c r="C14" s="254"/>
      <c r="D14" s="255"/>
      <c r="E14" s="1004"/>
      <c r="F14" s="1185"/>
    </row>
    <row r="15" spans="1:9" s="42" customFormat="1" outlineLevel="1">
      <c r="A15" s="344"/>
      <c r="B15" s="6" t="s">
        <v>971</v>
      </c>
      <c r="C15" s="315"/>
      <c r="D15" s="258"/>
      <c r="E15" s="1005"/>
      <c r="F15" s="1005"/>
    </row>
    <row r="16" spans="1:9" s="42" customFormat="1" ht="76.5" outlineLevel="1">
      <c r="A16" s="344"/>
      <c r="B16" s="6" t="s">
        <v>1719</v>
      </c>
      <c r="C16" s="315"/>
      <c r="D16" s="258"/>
      <c r="E16" s="1005"/>
      <c r="F16" s="1005"/>
    </row>
    <row r="17" spans="1:6" s="42" customFormat="1" ht="25.5" outlineLevel="1">
      <c r="A17" s="345"/>
      <c r="B17" s="26" t="s">
        <v>965</v>
      </c>
      <c r="C17" s="416"/>
      <c r="D17" s="261"/>
      <c r="E17" s="1006"/>
      <c r="F17" s="1006"/>
    </row>
    <row r="18" spans="1:6" s="42" customFormat="1" outlineLevel="1">
      <c r="A18" s="262" t="s">
        <v>483</v>
      </c>
      <c r="B18" s="5" t="s">
        <v>1569</v>
      </c>
      <c r="C18" s="263" t="s">
        <v>486</v>
      </c>
      <c r="D18" s="264">
        <v>42</v>
      </c>
      <c r="E18" s="242"/>
      <c r="F18" s="1280" t="str">
        <f t="shared" ref="F18" si="1">IF(N(E18),ROUND(E18*D18,2),"")</f>
        <v/>
      </c>
    </row>
    <row r="19" spans="1:6" s="249" customFormat="1" outlineLevel="1">
      <c r="A19" s="311"/>
      <c r="B19" s="312"/>
      <c r="C19" s="437"/>
      <c r="D19" s="258"/>
      <c r="E19" s="1005"/>
      <c r="F19" s="1005"/>
    </row>
    <row r="20" spans="1:6" s="249" customFormat="1" outlineLevel="1">
      <c r="A20" s="273" t="s">
        <v>493</v>
      </c>
      <c r="B20" s="274" t="s">
        <v>1058</v>
      </c>
      <c r="C20" s="438"/>
      <c r="D20" s="255"/>
      <c r="E20" s="1004"/>
      <c r="F20" s="1004"/>
    </row>
    <row r="21" spans="1:6" s="249" customFormat="1" ht="63.75" outlineLevel="1">
      <c r="A21" s="269"/>
      <c r="B21" s="270" t="s">
        <v>2287</v>
      </c>
      <c r="C21" s="437"/>
      <c r="D21" s="258"/>
      <c r="E21" s="1005"/>
      <c r="F21" s="1005"/>
    </row>
    <row r="22" spans="1:6" s="249" customFormat="1" outlineLevel="1">
      <c r="A22" s="277"/>
      <c r="B22" s="278" t="s">
        <v>999</v>
      </c>
      <c r="C22" s="439"/>
      <c r="D22" s="261"/>
      <c r="E22" s="1006"/>
      <c r="F22" s="1006"/>
    </row>
    <row r="23" spans="1:6" s="249" customFormat="1" outlineLevel="1">
      <c r="A23" s="266" t="s">
        <v>498</v>
      </c>
      <c r="B23" s="5" t="s">
        <v>103</v>
      </c>
      <c r="C23" s="440" t="s">
        <v>503</v>
      </c>
      <c r="D23" s="264">
        <v>60</v>
      </c>
      <c r="E23" s="242"/>
      <c r="F23" s="1280" t="str">
        <f t="shared" ref="F23:F26" si="2">IF(N(E23),ROUND(E23*D23,2),"")</f>
        <v/>
      </c>
    </row>
    <row r="24" spans="1:6" s="249" customFormat="1" outlineLevel="1">
      <c r="A24" s="266" t="s">
        <v>499</v>
      </c>
      <c r="B24" s="5" t="s">
        <v>104</v>
      </c>
      <c r="C24" s="440" t="s">
        <v>503</v>
      </c>
      <c r="D24" s="264">
        <v>185</v>
      </c>
      <c r="E24" s="242"/>
      <c r="F24" s="1280" t="str">
        <f t="shared" si="2"/>
        <v/>
      </c>
    </row>
    <row r="25" spans="1:6" s="249" customFormat="1" outlineLevel="1">
      <c r="A25" s="266" t="s">
        <v>582</v>
      </c>
      <c r="B25" s="5" t="s">
        <v>105</v>
      </c>
      <c r="C25" s="440" t="s">
        <v>503</v>
      </c>
      <c r="D25" s="264">
        <v>110</v>
      </c>
      <c r="E25" s="242"/>
      <c r="F25" s="1280" t="str">
        <f t="shared" si="2"/>
        <v/>
      </c>
    </row>
    <row r="26" spans="1:6" s="249" customFormat="1" outlineLevel="1">
      <c r="A26" s="266" t="s">
        <v>1473</v>
      </c>
      <c r="B26" s="5" t="s">
        <v>106</v>
      </c>
      <c r="C26" s="440" t="s">
        <v>503</v>
      </c>
      <c r="D26" s="264">
        <v>250</v>
      </c>
      <c r="E26" s="242"/>
      <c r="F26" s="1280" t="str">
        <f t="shared" si="2"/>
        <v/>
      </c>
    </row>
    <row r="27" spans="1:6" s="42" customFormat="1" outlineLevel="1">
      <c r="A27" s="273"/>
      <c r="B27" s="441"/>
      <c r="C27" s="442"/>
      <c r="D27" s="255"/>
      <c r="E27" s="1005"/>
      <c r="F27" s="1005"/>
    </row>
    <row r="28" spans="1:6" s="42" customFormat="1" outlineLevel="1">
      <c r="A28" s="313" t="s">
        <v>901</v>
      </c>
      <c r="B28" s="253" t="s">
        <v>1060</v>
      </c>
      <c r="C28" s="417"/>
      <c r="D28" s="255"/>
      <c r="E28" s="1004"/>
      <c r="F28" s="1004"/>
    </row>
    <row r="29" spans="1:6" s="42" customFormat="1" outlineLevel="1">
      <c r="A29" s="345"/>
      <c r="B29" s="26" t="s">
        <v>973</v>
      </c>
      <c r="C29" s="416"/>
      <c r="D29" s="261"/>
      <c r="E29" s="1006"/>
      <c r="F29" s="1006"/>
    </row>
    <row r="30" spans="1:6" s="42" customFormat="1" outlineLevel="1">
      <c r="A30" s="313" t="s">
        <v>500</v>
      </c>
      <c r="B30" s="253" t="s">
        <v>1015</v>
      </c>
      <c r="C30" s="254" t="s">
        <v>486</v>
      </c>
      <c r="D30" s="255">
        <v>10</v>
      </c>
      <c r="E30" s="239"/>
      <c r="F30" s="1281" t="str">
        <f t="shared" ref="F30" si="3">IF(N(E30),ROUND(E30*D30,2),"")</f>
        <v/>
      </c>
    </row>
    <row r="31" spans="1:6" s="42" customFormat="1" outlineLevel="1">
      <c r="A31" s="344"/>
      <c r="B31" s="6" t="s">
        <v>1013</v>
      </c>
      <c r="C31" s="315"/>
      <c r="D31" s="258"/>
      <c r="E31" s="1005"/>
      <c r="F31" s="1005"/>
    </row>
    <row r="32" spans="1:6" s="42" customFormat="1" ht="25.5" outlineLevel="1">
      <c r="A32" s="314"/>
      <c r="B32" s="6" t="s">
        <v>1014</v>
      </c>
      <c r="C32" s="315"/>
      <c r="D32" s="258"/>
      <c r="E32" s="1005"/>
      <c r="F32" s="1005"/>
    </row>
    <row r="33" spans="1:6" s="42" customFormat="1" outlineLevel="1">
      <c r="A33" s="316"/>
      <c r="B33" s="26" t="s">
        <v>976</v>
      </c>
      <c r="C33" s="260"/>
      <c r="D33" s="261"/>
      <c r="E33" s="1006"/>
      <c r="F33" s="1187"/>
    </row>
    <row r="34" spans="1:6" s="42" customFormat="1" outlineLevel="1">
      <c r="A34" s="313" t="s">
        <v>583</v>
      </c>
      <c r="B34" s="253" t="s">
        <v>149</v>
      </c>
      <c r="C34" s="254" t="s">
        <v>486</v>
      </c>
      <c r="D34" s="255">
        <v>3</v>
      </c>
      <c r="E34" s="239"/>
      <c r="F34" s="1281" t="str">
        <f t="shared" ref="F34" si="4">IF(N(E34),ROUND(E34*D34,2),"")</f>
        <v/>
      </c>
    </row>
    <row r="35" spans="1:6" s="42" customFormat="1" outlineLevel="1">
      <c r="A35" s="344"/>
      <c r="B35" s="6" t="s">
        <v>974</v>
      </c>
      <c r="C35" s="315"/>
      <c r="D35" s="258"/>
      <c r="E35" s="1005"/>
      <c r="F35" s="1005"/>
    </row>
    <row r="36" spans="1:6" s="42" customFormat="1" ht="25.5" outlineLevel="1">
      <c r="A36" s="314"/>
      <c r="B36" s="6" t="s">
        <v>975</v>
      </c>
      <c r="C36" s="315"/>
      <c r="D36" s="258"/>
      <c r="E36" s="1005"/>
      <c r="F36" s="1005"/>
    </row>
    <row r="37" spans="1:6" s="42" customFormat="1" outlineLevel="1">
      <c r="A37" s="316"/>
      <c r="B37" s="26" t="s">
        <v>976</v>
      </c>
      <c r="C37" s="260"/>
      <c r="D37" s="261"/>
      <c r="E37" s="1006"/>
      <c r="F37" s="1187"/>
    </row>
    <row r="38" spans="1:6" s="42" customFormat="1" outlineLevel="1">
      <c r="A38" s="314"/>
      <c r="B38" s="6"/>
      <c r="C38" s="257"/>
      <c r="D38" s="258"/>
      <c r="E38" s="1005"/>
      <c r="F38" s="1186"/>
    </row>
    <row r="39" spans="1:6" s="42" customFormat="1" outlineLevel="1">
      <c r="A39" s="313" t="s">
        <v>588</v>
      </c>
      <c r="B39" s="253" t="s">
        <v>1016</v>
      </c>
      <c r="C39" s="254" t="s">
        <v>486</v>
      </c>
      <c r="D39" s="255">
        <v>29</v>
      </c>
      <c r="E39" s="239"/>
      <c r="F39" s="1281" t="str">
        <f t="shared" ref="F39" si="5">IF(N(E39),ROUND(E39*D39,2),"")</f>
        <v/>
      </c>
    </row>
    <row r="40" spans="1:6" s="42" customFormat="1" outlineLevel="1">
      <c r="A40" s="344"/>
      <c r="B40" s="6" t="s">
        <v>979</v>
      </c>
      <c r="C40" s="315"/>
      <c r="D40" s="258"/>
      <c r="E40" s="1005"/>
      <c r="F40" s="1005"/>
    </row>
    <row r="41" spans="1:6" s="42" customFormat="1" ht="25.5" outlineLevel="1">
      <c r="A41" s="344"/>
      <c r="B41" s="6" t="s">
        <v>151</v>
      </c>
      <c r="C41" s="315"/>
      <c r="D41" s="258"/>
      <c r="E41" s="1005"/>
      <c r="F41" s="1005"/>
    </row>
    <row r="42" spans="1:6" s="42" customFormat="1" outlineLevel="1">
      <c r="A42" s="345"/>
      <c r="B42" s="26" t="s">
        <v>518</v>
      </c>
      <c r="C42" s="260"/>
      <c r="D42" s="261"/>
      <c r="E42" s="1006"/>
      <c r="F42" s="1187"/>
    </row>
    <row r="43" spans="1:6" s="42" customFormat="1" outlineLevel="1">
      <c r="A43" s="314"/>
      <c r="B43" s="6"/>
      <c r="C43" s="257"/>
      <c r="D43" s="258"/>
      <c r="E43" s="1005"/>
      <c r="F43" s="1186"/>
    </row>
    <row r="44" spans="1:6" s="42" customFormat="1" outlineLevel="1">
      <c r="A44" s="313" t="s">
        <v>494</v>
      </c>
      <c r="B44" s="253" t="s">
        <v>1064</v>
      </c>
      <c r="C44" s="254" t="s">
        <v>1063</v>
      </c>
      <c r="D44" s="255">
        <v>110</v>
      </c>
      <c r="E44" s="239"/>
      <c r="F44" s="1281" t="str">
        <f t="shared" ref="F44" si="6">IF(N(E44),ROUND(E44*D44,2),"")</f>
        <v/>
      </c>
    </row>
    <row r="45" spans="1:6" s="42" customFormat="1" ht="25.5" outlineLevel="1">
      <c r="A45" s="344"/>
      <c r="B45" s="6" t="s">
        <v>1065</v>
      </c>
      <c r="C45" s="315"/>
      <c r="D45" s="258"/>
      <c r="E45" s="1005"/>
      <c r="F45" s="1005"/>
    </row>
    <row r="46" spans="1:6" s="42" customFormat="1" outlineLevel="1">
      <c r="A46" s="345"/>
      <c r="B46" s="26" t="s">
        <v>1069</v>
      </c>
      <c r="C46" s="260"/>
      <c r="D46" s="261"/>
      <c r="E46" s="1006"/>
      <c r="F46" s="1187"/>
    </row>
    <row r="47" spans="1:6" s="42" customFormat="1" outlineLevel="1">
      <c r="A47" s="314"/>
      <c r="B47" s="5"/>
      <c r="C47" s="257"/>
      <c r="D47" s="258"/>
      <c r="E47" s="1005"/>
      <c r="F47" s="1186"/>
    </row>
    <row r="48" spans="1:6" s="42" customFormat="1" outlineLevel="1">
      <c r="A48" s="313" t="s">
        <v>897</v>
      </c>
      <c r="B48" s="1" t="s">
        <v>1066</v>
      </c>
      <c r="C48" s="254" t="s">
        <v>1063</v>
      </c>
      <c r="D48" s="255">
        <v>120</v>
      </c>
      <c r="E48" s="239"/>
      <c r="F48" s="1281" t="str">
        <f t="shared" ref="F48" si="7">IF(N(E48),ROUND(E48*D48,2),"")</f>
        <v/>
      </c>
    </row>
    <row r="49" spans="1:6" s="42" customFormat="1" ht="25.5" outlineLevel="1">
      <c r="A49" s="344"/>
      <c r="B49" s="6" t="s">
        <v>1068</v>
      </c>
      <c r="C49" s="315"/>
      <c r="D49" s="258"/>
      <c r="E49" s="1005"/>
      <c r="F49" s="1005"/>
    </row>
    <row r="50" spans="1:6" s="42" customFormat="1" outlineLevel="1">
      <c r="A50" s="345"/>
      <c r="B50" s="26" t="s">
        <v>1067</v>
      </c>
      <c r="C50" s="260"/>
      <c r="D50" s="261"/>
      <c r="E50" s="1006"/>
      <c r="F50" s="1187"/>
    </row>
    <row r="51" spans="1:6" s="42" customFormat="1" outlineLevel="1">
      <c r="A51" s="314"/>
      <c r="B51" s="5"/>
      <c r="C51" s="257"/>
      <c r="D51" s="258"/>
      <c r="E51" s="1005"/>
      <c r="F51" s="1186"/>
    </row>
    <row r="52" spans="1:6" s="42" customFormat="1" outlineLevel="1">
      <c r="A52" s="313" t="s">
        <v>898</v>
      </c>
      <c r="B52" s="253" t="s">
        <v>391</v>
      </c>
      <c r="C52" s="254"/>
      <c r="D52" s="255"/>
      <c r="E52" s="1004"/>
      <c r="F52" s="1004"/>
    </row>
    <row r="53" spans="1:6" s="42" customFormat="1" ht="89.25" outlineLevel="1">
      <c r="A53" s="344"/>
      <c r="B53" s="6" t="s">
        <v>1939</v>
      </c>
      <c r="C53" s="315"/>
      <c r="D53" s="258"/>
      <c r="E53" s="1005"/>
      <c r="F53" s="1005"/>
    </row>
    <row r="54" spans="1:6" s="42" customFormat="1" outlineLevel="1">
      <c r="A54" s="345"/>
      <c r="B54" s="26" t="s">
        <v>392</v>
      </c>
      <c r="C54" s="416"/>
      <c r="D54" s="261"/>
      <c r="E54" s="1006"/>
      <c r="F54" s="1006"/>
    </row>
    <row r="55" spans="1:6" s="42" customFormat="1" outlineLevel="1">
      <c r="A55" s="262" t="s">
        <v>966</v>
      </c>
      <c r="B55" s="5" t="s">
        <v>111</v>
      </c>
      <c r="C55" s="18" t="s">
        <v>491</v>
      </c>
      <c r="D55" s="264">
        <v>1</v>
      </c>
      <c r="E55" s="242"/>
      <c r="F55" s="1281" t="str">
        <f t="shared" ref="F55:F57" si="8">IF(N(E55),ROUND(E55*D55,2),"")</f>
        <v/>
      </c>
    </row>
    <row r="56" spans="1:6" s="42" customFormat="1" outlineLevel="1">
      <c r="A56" s="262" t="s">
        <v>967</v>
      </c>
      <c r="B56" s="5" t="s">
        <v>1940</v>
      </c>
      <c r="C56" s="18" t="s">
        <v>491</v>
      </c>
      <c r="D56" s="264">
        <v>4</v>
      </c>
      <c r="E56" s="242"/>
      <c r="F56" s="1281" t="str">
        <f t="shared" si="8"/>
        <v/>
      </c>
    </row>
    <row r="57" spans="1:6" s="42" customFormat="1" outlineLevel="1">
      <c r="A57" s="262" t="s">
        <v>870</v>
      </c>
      <c r="B57" s="5" t="s">
        <v>1941</v>
      </c>
      <c r="C57" s="18" t="s">
        <v>491</v>
      </c>
      <c r="D57" s="264">
        <v>4</v>
      </c>
      <c r="E57" s="242"/>
      <c r="F57" s="1282" t="str">
        <f t="shared" si="8"/>
        <v/>
      </c>
    </row>
    <row r="58" spans="1:6" s="249" customFormat="1" outlineLevel="1">
      <c r="A58" s="311"/>
      <c r="B58" s="312"/>
      <c r="C58" s="437"/>
      <c r="D58" s="258"/>
      <c r="E58" s="1005"/>
      <c r="F58" s="1005"/>
    </row>
    <row r="59" spans="1:6" s="251" customFormat="1" outlineLevel="1">
      <c r="A59" s="273" t="s">
        <v>899</v>
      </c>
      <c r="B59" s="274" t="s">
        <v>1570</v>
      </c>
      <c r="C59" s="325" t="s">
        <v>486</v>
      </c>
      <c r="D59" s="28">
        <v>1.2</v>
      </c>
      <c r="E59" s="982"/>
      <c r="F59" s="1283" t="str">
        <f t="shared" ref="F59" si="9">IF(N(E59),ROUND(E59*D59,2),"")</f>
        <v/>
      </c>
    </row>
    <row r="60" spans="1:6" s="251" customFormat="1" outlineLevel="1">
      <c r="A60" s="269"/>
      <c r="B60" s="270" t="s">
        <v>988</v>
      </c>
      <c r="C60" s="443"/>
      <c r="D60" s="29"/>
      <c r="E60" s="1163"/>
      <c r="F60" s="1163"/>
    </row>
    <row r="61" spans="1:6" s="251" customFormat="1" ht="63.75" outlineLevel="1">
      <c r="A61" s="269"/>
      <c r="B61" s="270" t="s">
        <v>998</v>
      </c>
      <c r="C61" s="443"/>
      <c r="D61" s="30"/>
      <c r="E61" s="1163"/>
      <c r="F61" s="1220"/>
    </row>
    <row r="62" spans="1:6" s="251" customFormat="1" outlineLevel="1">
      <c r="A62" s="277"/>
      <c r="B62" s="278" t="s">
        <v>989</v>
      </c>
      <c r="C62" s="279"/>
      <c r="D62" s="346"/>
      <c r="E62" s="1165"/>
      <c r="F62" s="1165"/>
    </row>
    <row r="63" spans="1:6" s="251" customFormat="1" outlineLevel="1">
      <c r="A63" s="269"/>
      <c r="B63" s="270"/>
      <c r="C63" s="29"/>
      <c r="D63" s="30"/>
      <c r="E63" s="1163"/>
      <c r="F63" s="1220"/>
    </row>
    <row r="64" spans="1:6" s="249" customFormat="1" outlineLevel="1">
      <c r="A64" s="273" t="s">
        <v>909</v>
      </c>
      <c r="B64" s="274" t="s">
        <v>993</v>
      </c>
      <c r="C64" s="275" t="s">
        <v>994</v>
      </c>
      <c r="D64" s="255">
        <v>170</v>
      </c>
      <c r="E64" s="239"/>
      <c r="F64" s="1277" t="str">
        <f t="shared" ref="F64" si="10">IF(N(E64),ROUND(E64*D64,2),"")</f>
        <v/>
      </c>
    </row>
    <row r="65" spans="1:9" s="249" customFormat="1" outlineLevel="1">
      <c r="A65" s="269"/>
      <c r="B65" s="270" t="s">
        <v>995</v>
      </c>
      <c r="C65" s="271"/>
      <c r="D65" s="258"/>
      <c r="E65" s="1005"/>
      <c r="F65" s="1005"/>
    </row>
    <row r="66" spans="1:9" s="249" customFormat="1" ht="38.25" outlineLevel="1">
      <c r="A66" s="269"/>
      <c r="B66" s="270" t="s">
        <v>996</v>
      </c>
      <c r="C66" s="271"/>
      <c r="D66" s="258"/>
      <c r="E66" s="1005"/>
      <c r="F66" s="1163"/>
    </row>
    <row r="67" spans="1:9" s="249" customFormat="1" outlineLevel="1">
      <c r="A67" s="277"/>
      <c r="B67" s="278" t="s">
        <v>997</v>
      </c>
      <c r="C67" s="279"/>
      <c r="D67" s="261"/>
      <c r="E67" s="1006"/>
      <c r="F67" s="1165"/>
    </row>
    <row r="68" spans="1:9" s="42" customFormat="1" ht="13.5" thickBot="1">
      <c r="A68" s="37"/>
      <c r="B68" s="38"/>
      <c r="C68" s="39"/>
      <c r="D68" s="40"/>
      <c r="E68" s="1176"/>
      <c r="F68" s="1177"/>
      <c r="G68" s="13"/>
      <c r="H68" s="41"/>
      <c r="I68" s="41"/>
    </row>
    <row r="69" spans="1:9" s="46" customFormat="1" ht="20.100000000000001" customHeight="1" thickBot="1">
      <c r="A69" s="43"/>
      <c r="B69" s="88" t="s">
        <v>1061</v>
      </c>
      <c r="C69" s="89"/>
      <c r="D69" s="89"/>
      <c r="E69" s="88"/>
      <c r="F69" s="1284">
        <f>SUM(F9:F68)</f>
        <v>0</v>
      </c>
      <c r="G69" s="45"/>
      <c r="H69" s="45"/>
    </row>
    <row r="70" spans="1:9" s="87" customFormat="1">
      <c r="A70" s="100"/>
      <c r="B70" s="101"/>
      <c r="C70" s="159"/>
      <c r="D70" s="73"/>
      <c r="E70" s="1261"/>
      <c r="F70" s="1262"/>
      <c r="G70" s="25"/>
      <c r="H70" s="25"/>
    </row>
    <row r="71" spans="1:9" s="46" customFormat="1" ht="20.100000000000001" customHeight="1">
      <c r="A71" s="104" t="s">
        <v>27</v>
      </c>
      <c r="B71" s="105" t="s">
        <v>1062</v>
      </c>
      <c r="C71" s="160"/>
      <c r="D71" s="161"/>
      <c r="E71" s="1263"/>
      <c r="F71" s="1264"/>
      <c r="G71" s="45"/>
      <c r="H71" s="45"/>
    </row>
    <row r="72" spans="1:9" s="42" customFormat="1" collapsed="1">
      <c r="A72" s="108"/>
      <c r="B72" s="109"/>
      <c r="C72" s="110"/>
      <c r="D72" s="111"/>
      <c r="E72" s="1212"/>
      <c r="F72" s="1213"/>
      <c r="G72" s="13"/>
      <c r="H72" s="41"/>
      <c r="I72" s="41"/>
    </row>
    <row r="73" spans="1:9" s="42" customFormat="1" ht="102" outlineLevel="1">
      <c r="A73" s="262" t="s">
        <v>490</v>
      </c>
      <c r="B73" s="444" t="s">
        <v>2124</v>
      </c>
      <c r="C73" s="445"/>
      <c r="D73" s="446"/>
      <c r="E73" s="1184"/>
      <c r="F73" s="1184"/>
    </row>
    <row r="74" spans="1:9" s="42" customFormat="1" outlineLevel="1">
      <c r="A74" s="447"/>
      <c r="B74" s="448" t="s">
        <v>1942</v>
      </c>
      <c r="C74" s="449"/>
      <c r="D74" s="450"/>
      <c r="E74" s="1184"/>
      <c r="F74" s="1272"/>
    </row>
    <row r="75" spans="1:9" s="42" customFormat="1" ht="51" outlineLevel="1">
      <c r="A75" s="447" t="s">
        <v>487</v>
      </c>
      <c r="B75" s="451" t="s">
        <v>1571</v>
      </c>
      <c r="C75" s="445" t="s">
        <v>491</v>
      </c>
      <c r="D75" s="452">
        <v>1</v>
      </c>
      <c r="E75" s="242"/>
      <c r="F75" s="1272" t="str">
        <f t="shared" ref="F75" si="11">IF(N(E75),ROUND(E75*D75,2),"")</f>
        <v/>
      </c>
    </row>
    <row r="76" spans="1:9" s="42" customFormat="1" outlineLevel="1">
      <c r="A76" s="447"/>
      <c r="B76" s="448" t="s">
        <v>1943</v>
      </c>
      <c r="C76" s="445"/>
      <c r="D76" s="452"/>
      <c r="E76" s="1184"/>
      <c r="F76" s="1272"/>
    </row>
    <row r="77" spans="1:9" s="42" customFormat="1" ht="38.25" outlineLevel="1">
      <c r="A77" s="447" t="s">
        <v>488</v>
      </c>
      <c r="B77" s="291" t="s">
        <v>2126</v>
      </c>
      <c r="C77" s="445" t="s">
        <v>491</v>
      </c>
      <c r="D77" s="452">
        <v>2</v>
      </c>
      <c r="E77" s="242"/>
      <c r="F77" s="1272" t="str">
        <f t="shared" ref="F77:F79" si="12">IF(N(E77),ROUND(E77*D77,2),"")</f>
        <v/>
      </c>
    </row>
    <row r="78" spans="1:9" s="42" customFormat="1" ht="25.5" outlineLevel="1">
      <c r="A78" s="447" t="s">
        <v>968</v>
      </c>
      <c r="B78" s="291" t="s">
        <v>2127</v>
      </c>
      <c r="C78" s="445" t="s">
        <v>491</v>
      </c>
      <c r="D78" s="452">
        <v>3</v>
      </c>
      <c r="E78" s="242"/>
      <c r="F78" s="1272" t="str">
        <f t="shared" si="12"/>
        <v/>
      </c>
    </row>
    <row r="79" spans="1:9" s="42" customFormat="1" ht="38.25" outlineLevel="1">
      <c r="A79" s="447" t="s">
        <v>969</v>
      </c>
      <c r="B79" s="291" t="s">
        <v>2125</v>
      </c>
      <c r="C79" s="445" t="s">
        <v>491</v>
      </c>
      <c r="D79" s="452">
        <v>3</v>
      </c>
      <c r="E79" s="242"/>
      <c r="F79" s="1272" t="str">
        <f t="shared" si="12"/>
        <v/>
      </c>
    </row>
    <row r="80" spans="1:9" s="42" customFormat="1" outlineLevel="1">
      <c r="A80" s="447"/>
      <c r="B80" s="448" t="s">
        <v>1944</v>
      </c>
      <c r="C80" s="445"/>
      <c r="D80" s="452"/>
      <c r="E80" s="1184"/>
      <c r="F80" s="1272"/>
    </row>
    <row r="81" spans="1:6" s="42" customFormat="1" outlineLevel="1">
      <c r="A81" s="447" t="s">
        <v>970</v>
      </c>
      <c r="B81" s="291" t="s">
        <v>1945</v>
      </c>
      <c r="C81" s="445" t="s">
        <v>491</v>
      </c>
      <c r="D81" s="452">
        <v>1</v>
      </c>
      <c r="E81" s="242"/>
      <c r="F81" s="1272" t="str">
        <f t="shared" ref="F81:F89" si="13">IF(N(E81),ROUND(E81*D81,2),"")</f>
        <v/>
      </c>
    </row>
    <row r="82" spans="1:6" s="42" customFormat="1" ht="25.5" outlineLevel="1">
      <c r="A82" s="447" t="s">
        <v>1269</v>
      </c>
      <c r="B82" s="291" t="s">
        <v>1946</v>
      </c>
      <c r="C82" s="445" t="s">
        <v>491</v>
      </c>
      <c r="D82" s="452">
        <v>4</v>
      </c>
      <c r="E82" s="242"/>
      <c r="F82" s="1272" t="str">
        <f t="shared" si="13"/>
        <v/>
      </c>
    </row>
    <row r="83" spans="1:6" s="42" customFormat="1" ht="25.5" outlineLevel="1">
      <c r="A83" s="447" t="s">
        <v>1446</v>
      </c>
      <c r="B83" s="291" t="s">
        <v>2132</v>
      </c>
      <c r="C83" s="445" t="s">
        <v>491</v>
      </c>
      <c r="D83" s="452">
        <v>10</v>
      </c>
      <c r="E83" s="242"/>
      <c r="F83" s="1272" t="str">
        <f t="shared" si="13"/>
        <v/>
      </c>
    </row>
    <row r="84" spans="1:6" s="42" customFormat="1" ht="25.5" outlineLevel="1">
      <c r="A84" s="447" t="s">
        <v>1454</v>
      </c>
      <c r="B84" s="291" t="s">
        <v>2131</v>
      </c>
      <c r="C84" s="445" t="s">
        <v>491</v>
      </c>
      <c r="D84" s="452">
        <v>5</v>
      </c>
      <c r="E84" s="242"/>
      <c r="F84" s="1272" t="str">
        <f t="shared" si="13"/>
        <v/>
      </c>
    </row>
    <row r="85" spans="1:6" s="42" customFormat="1" ht="25.5" outlineLevel="1">
      <c r="A85" s="447" t="s">
        <v>604</v>
      </c>
      <c r="B85" s="291" t="s">
        <v>2130</v>
      </c>
      <c r="C85" s="445" t="s">
        <v>491</v>
      </c>
      <c r="D85" s="452">
        <v>1</v>
      </c>
      <c r="E85" s="242"/>
      <c r="F85" s="1272" t="str">
        <f t="shared" si="13"/>
        <v/>
      </c>
    </row>
    <row r="86" spans="1:6" s="42" customFormat="1" ht="25.5" outlineLevel="1">
      <c r="A86" s="447" t="s">
        <v>215</v>
      </c>
      <c r="B86" s="291" t="s">
        <v>2128</v>
      </c>
      <c r="C86" s="445" t="s">
        <v>491</v>
      </c>
      <c r="D86" s="452">
        <v>1</v>
      </c>
      <c r="E86" s="242"/>
      <c r="F86" s="1272" t="str">
        <f t="shared" si="13"/>
        <v/>
      </c>
    </row>
    <row r="87" spans="1:6" s="42" customFormat="1" ht="25.5" outlineLevel="1">
      <c r="A87" s="447" t="s">
        <v>216</v>
      </c>
      <c r="B87" s="291" t="s">
        <v>2129</v>
      </c>
      <c r="C87" s="445" t="s">
        <v>491</v>
      </c>
      <c r="D87" s="452">
        <v>3</v>
      </c>
      <c r="E87" s="242"/>
      <c r="F87" s="1272" t="str">
        <f t="shared" si="13"/>
        <v/>
      </c>
    </row>
    <row r="88" spans="1:6" s="42" customFormat="1" ht="25.5" outlineLevel="1">
      <c r="A88" s="447" t="s">
        <v>217</v>
      </c>
      <c r="B88" s="291" t="s">
        <v>1947</v>
      </c>
      <c r="C88" s="445" t="s">
        <v>257</v>
      </c>
      <c r="D88" s="452">
        <v>1</v>
      </c>
      <c r="E88" s="242"/>
      <c r="F88" s="1272" t="str">
        <f t="shared" si="13"/>
        <v/>
      </c>
    </row>
    <row r="89" spans="1:6" s="42" customFormat="1" ht="39" outlineLevel="1" thickBot="1">
      <c r="A89" s="454" t="s">
        <v>218</v>
      </c>
      <c r="B89" s="281" t="s">
        <v>1948</v>
      </c>
      <c r="C89" s="455" t="s">
        <v>257</v>
      </c>
      <c r="D89" s="452">
        <v>1</v>
      </c>
      <c r="E89" s="403"/>
      <c r="F89" s="1273" t="str">
        <f t="shared" si="13"/>
        <v/>
      </c>
    </row>
    <row r="90" spans="1:6" s="42" customFormat="1" outlineLevel="1">
      <c r="A90" s="456"/>
      <c r="B90" s="457" t="s">
        <v>213</v>
      </c>
      <c r="C90" s="458" t="s">
        <v>159</v>
      </c>
      <c r="D90" s="459">
        <v>1</v>
      </c>
      <c r="E90" s="1006"/>
      <c r="F90" s="1285">
        <f>SUM(F75:F89)*D90</f>
        <v>0</v>
      </c>
    </row>
    <row r="91" spans="1:6" s="42" customFormat="1" outlineLevel="1">
      <c r="A91" s="460"/>
      <c r="B91" s="461"/>
      <c r="C91" s="462"/>
      <c r="D91" s="463"/>
      <c r="E91" s="1005"/>
      <c r="F91" s="1005"/>
    </row>
    <row r="92" spans="1:6" s="42" customFormat="1" outlineLevel="1">
      <c r="A92" s="313" t="s">
        <v>492</v>
      </c>
      <c r="B92" s="253" t="s">
        <v>214</v>
      </c>
      <c r="C92" s="417"/>
      <c r="D92" s="255"/>
      <c r="E92" s="1004"/>
      <c r="F92" s="1004"/>
    </row>
    <row r="93" spans="1:6" s="42" customFormat="1" ht="102" outlineLevel="1">
      <c r="A93" s="344"/>
      <c r="B93" s="464" t="s">
        <v>1949</v>
      </c>
      <c r="C93" s="315"/>
      <c r="D93" s="258"/>
      <c r="E93" s="1005"/>
      <c r="F93" s="1005"/>
    </row>
    <row r="94" spans="1:6" s="42" customFormat="1" outlineLevel="1">
      <c r="A94" s="447"/>
      <c r="B94" s="448" t="s">
        <v>1942</v>
      </c>
      <c r="C94" s="445"/>
      <c r="D94" s="452"/>
      <c r="E94" s="1184"/>
      <c r="F94" s="1272"/>
    </row>
    <row r="95" spans="1:6" s="42" customFormat="1" ht="38.25" outlineLevel="1">
      <c r="A95" s="447" t="s">
        <v>483</v>
      </c>
      <c r="B95" s="291" t="s">
        <v>1572</v>
      </c>
      <c r="C95" s="445" t="s">
        <v>491</v>
      </c>
      <c r="D95" s="452">
        <v>1</v>
      </c>
      <c r="E95" s="421"/>
      <c r="F95" s="1286" t="str">
        <f t="shared" ref="F95:F99" si="14">IF(N(E95),ROUND(E95*D95,2),"")</f>
        <v/>
      </c>
    </row>
    <row r="96" spans="1:6" s="42" customFormat="1" ht="25.5" outlineLevel="1">
      <c r="A96" s="447" t="s">
        <v>484</v>
      </c>
      <c r="B96" s="291" t="s">
        <v>1573</v>
      </c>
      <c r="C96" s="445" t="s">
        <v>491</v>
      </c>
      <c r="D96" s="452">
        <v>1</v>
      </c>
      <c r="E96" s="421"/>
      <c r="F96" s="1286" t="str">
        <f t="shared" si="14"/>
        <v/>
      </c>
    </row>
    <row r="97" spans="1:6" s="42" customFormat="1" outlineLevel="1">
      <c r="A97" s="447" t="s">
        <v>575</v>
      </c>
      <c r="B97" s="291" t="s">
        <v>1950</v>
      </c>
      <c r="C97" s="445" t="s">
        <v>491</v>
      </c>
      <c r="D97" s="452">
        <v>1</v>
      </c>
      <c r="E97" s="421"/>
      <c r="F97" s="1286" t="str">
        <f t="shared" si="14"/>
        <v/>
      </c>
    </row>
    <row r="98" spans="1:6" s="42" customFormat="1" outlineLevel="1">
      <c r="A98" s="447" t="s">
        <v>1074</v>
      </c>
      <c r="B98" s="291" t="s">
        <v>1951</v>
      </c>
      <c r="C98" s="445" t="s">
        <v>491</v>
      </c>
      <c r="D98" s="452">
        <v>1</v>
      </c>
      <c r="E98" s="421"/>
      <c r="F98" s="1286" t="str">
        <f t="shared" si="14"/>
        <v/>
      </c>
    </row>
    <row r="99" spans="1:6" s="42" customFormat="1" outlineLevel="1">
      <c r="A99" s="447" t="s">
        <v>1075</v>
      </c>
      <c r="B99" s="291" t="s">
        <v>1952</v>
      </c>
      <c r="C99" s="445" t="s">
        <v>491</v>
      </c>
      <c r="D99" s="452">
        <v>1</v>
      </c>
      <c r="E99" s="421"/>
      <c r="F99" s="1286" t="str">
        <f t="shared" si="14"/>
        <v/>
      </c>
    </row>
    <row r="100" spans="1:6" s="42" customFormat="1" outlineLevel="1">
      <c r="A100" s="447"/>
      <c r="B100" s="465" t="s">
        <v>1943</v>
      </c>
      <c r="C100" s="445"/>
      <c r="D100" s="452"/>
      <c r="E100" s="1286"/>
      <c r="F100" s="1286"/>
    </row>
    <row r="101" spans="1:6" s="42" customFormat="1" ht="38.25" outlineLevel="1">
      <c r="A101" s="447" t="s">
        <v>1076</v>
      </c>
      <c r="B101" s="291" t="s">
        <v>1574</v>
      </c>
      <c r="C101" s="445" t="s">
        <v>491</v>
      </c>
      <c r="D101" s="452">
        <v>2</v>
      </c>
      <c r="E101" s="421"/>
      <c r="F101" s="1286" t="str">
        <f t="shared" ref="F101:F111" si="15">IF(N(E101),ROUND(E101*D101,2),"")</f>
        <v/>
      </c>
    </row>
    <row r="102" spans="1:6" s="42" customFormat="1" ht="25.5" outlineLevel="1">
      <c r="A102" s="447" t="s">
        <v>125</v>
      </c>
      <c r="B102" s="291" t="s">
        <v>1575</v>
      </c>
      <c r="C102" s="445" t="s">
        <v>491</v>
      </c>
      <c r="D102" s="452">
        <v>2</v>
      </c>
      <c r="E102" s="421"/>
      <c r="F102" s="1286" t="str">
        <f t="shared" si="15"/>
        <v/>
      </c>
    </row>
    <row r="103" spans="1:6" s="42" customFormat="1" ht="38.25" outlineLevel="1">
      <c r="A103" s="447" t="s">
        <v>126</v>
      </c>
      <c r="B103" s="291" t="s">
        <v>1576</v>
      </c>
      <c r="C103" s="445" t="s">
        <v>491</v>
      </c>
      <c r="D103" s="452">
        <v>1</v>
      </c>
      <c r="E103" s="421"/>
      <c r="F103" s="1286" t="str">
        <f t="shared" si="15"/>
        <v/>
      </c>
    </row>
    <row r="104" spans="1:6" s="42" customFormat="1" ht="25.5" outlineLevel="1">
      <c r="A104" s="447" t="s">
        <v>127</v>
      </c>
      <c r="B104" s="291" t="s">
        <v>1481</v>
      </c>
      <c r="C104" s="445" t="s">
        <v>491</v>
      </c>
      <c r="D104" s="452">
        <v>1</v>
      </c>
      <c r="E104" s="421"/>
      <c r="F104" s="1286" t="str">
        <f t="shared" si="15"/>
        <v/>
      </c>
    </row>
    <row r="105" spans="1:6" s="42" customFormat="1" ht="38.25" outlineLevel="1">
      <c r="A105" s="447" t="s">
        <v>128</v>
      </c>
      <c r="B105" s="291" t="s">
        <v>1577</v>
      </c>
      <c r="C105" s="445" t="s">
        <v>491</v>
      </c>
      <c r="D105" s="452">
        <v>2</v>
      </c>
      <c r="E105" s="421"/>
      <c r="F105" s="1286" t="str">
        <f t="shared" si="15"/>
        <v/>
      </c>
    </row>
    <row r="106" spans="1:6" s="42" customFormat="1" ht="25.5" outlineLevel="1">
      <c r="A106" s="447" t="s">
        <v>129</v>
      </c>
      <c r="B106" s="291" t="s">
        <v>1578</v>
      </c>
      <c r="C106" s="445" t="s">
        <v>491</v>
      </c>
      <c r="D106" s="452">
        <v>6</v>
      </c>
      <c r="E106" s="421"/>
      <c r="F106" s="1286" t="str">
        <f t="shared" si="15"/>
        <v/>
      </c>
    </row>
    <row r="107" spans="1:6" s="42" customFormat="1" ht="25.5" outlineLevel="1">
      <c r="A107" s="447" t="s">
        <v>130</v>
      </c>
      <c r="B107" s="291" t="s">
        <v>1482</v>
      </c>
      <c r="C107" s="445" t="s">
        <v>491</v>
      </c>
      <c r="D107" s="452">
        <v>3</v>
      </c>
      <c r="E107" s="421"/>
      <c r="F107" s="1286" t="str">
        <f t="shared" si="15"/>
        <v/>
      </c>
    </row>
    <row r="108" spans="1:6" s="42" customFormat="1" ht="25.5" outlineLevel="1">
      <c r="A108" s="447" t="s">
        <v>131</v>
      </c>
      <c r="B108" s="291" t="s">
        <v>1580</v>
      </c>
      <c r="C108" s="445" t="s">
        <v>491</v>
      </c>
      <c r="D108" s="452">
        <v>3</v>
      </c>
      <c r="E108" s="421"/>
      <c r="F108" s="1286" t="str">
        <f t="shared" si="15"/>
        <v/>
      </c>
    </row>
    <row r="109" spans="1:6" s="42" customFormat="1" ht="25.5" outlineLevel="1">
      <c r="A109" s="447" t="s">
        <v>132</v>
      </c>
      <c r="B109" s="291" t="s">
        <v>1579</v>
      </c>
      <c r="C109" s="445" t="s">
        <v>491</v>
      </c>
      <c r="D109" s="452">
        <v>3</v>
      </c>
      <c r="E109" s="421"/>
      <c r="F109" s="1286" t="str">
        <f t="shared" si="15"/>
        <v/>
      </c>
    </row>
    <row r="110" spans="1:6" s="42" customFormat="1" ht="38.25" outlineLevel="1">
      <c r="A110" s="447" t="s">
        <v>133</v>
      </c>
      <c r="B110" s="291" t="s">
        <v>1581</v>
      </c>
      <c r="C110" s="445" t="s">
        <v>491</v>
      </c>
      <c r="D110" s="452">
        <v>1</v>
      </c>
      <c r="E110" s="421"/>
      <c r="F110" s="1286" t="str">
        <f t="shared" si="15"/>
        <v/>
      </c>
    </row>
    <row r="111" spans="1:6" s="42" customFormat="1" ht="26.25" outlineLevel="1" thickBot="1">
      <c r="A111" s="447" t="s">
        <v>134</v>
      </c>
      <c r="B111" s="466" t="s">
        <v>1483</v>
      </c>
      <c r="C111" s="467" t="s">
        <v>159</v>
      </c>
      <c r="D111" s="452">
        <v>1</v>
      </c>
      <c r="E111" s="422"/>
      <c r="F111" s="1287" t="str">
        <f t="shared" si="15"/>
        <v/>
      </c>
    </row>
    <row r="112" spans="1:6" s="42" customFormat="1" outlineLevel="1">
      <c r="A112" s="456"/>
      <c r="B112" s="457" t="s">
        <v>137</v>
      </c>
      <c r="C112" s="458" t="s">
        <v>159</v>
      </c>
      <c r="D112" s="459">
        <v>1</v>
      </c>
      <c r="E112" s="1006"/>
      <c r="F112" s="1285">
        <f>SUM(F95:F111)*D112</f>
        <v>0</v>
      </c>
    </row>
    <row r="113" spans="1:6" s="42" customFormat="1" outlineLevel="1">
      <c r="A113" s="418"/>
      <c r="B113" s="469"/>
      <c r="C113" s="445"/>
      <c r="D113" s="452"/>
      <c r="E113" s="1184"/>
      <c r="F113" s="1272"/>
    </row>
    <row r="114" spans="1:6" s="42" customFormat="1" outlineLevel="1">
      <c r="A114" s="313" t="s">
        <v>493</v>
      </c>
      <c r="B114" s="253" t="s">
        <v>158</v>
      </c>
      <c r="C114" s="417"/>
      <c r="D114" s="255"/>
      <c r="E114" s="1004"/>
      <c r="F114" s="1004"/>
    </row>
    <row r="115" spans="1:6" s="42" customFormat="1" ht="76.5" outlineLevel="1">
      <c r="A115" s="344"/>
      <c r="B115" s="6" t="s">
        <v>117</v>
      </c>
      <c r="C115" s="315"/>
      <c r="D115" s="258"/>
      <c r="E115" s="1005"/>
      <c r="F115" s="1005"/>
    </row>
    <row r="116" spans="1:6" s="42" customFormat="1" outlineLevel="1">
      <c r="A116" s="344"/>
      <c r="B116" s="26" t="s">
        <v>156</v>
      </c>
      <c r="C116" s="315"/>
      <c r="D116" s="258"/>
      <c r="E116" s="1005"/>
      <c r="F116" s="1005"/>
    </row>
    <row r="117" spans="1:6" s="424" customFormat="1" ht="20.100000000000001" customHeight="1" outlineLevel="1">
      <c r="A117" s="447" t="s">
        <v>498</v>
      </c>
      <c r="B117" s="470" t="s">
        <v>1484</v>
      </c>
      <c r="C117" s="471" t="s">
        <v>1063</v>
      </c>
      <c r="D117" s="472">
        <v>100</v>
      </c>
      <c r="E117" s="423"/>
      <c r="F117" s="1288" t="str">
        <f t="shared" ref="F117:F128" si="16">IF(N(E117),ROUND(E117*D117,2),"")</f>
        <v/>
      </c>
    </row>
    <row r="118" spans="1:6" s="424" customFormat="1" ht="20.100000000000001" customHeight="1" outlineLevel="1">
      <c r="A118" s="447" t="s">
        <v>499</v>
      </c>
      <c r="B118" s="470" t="s">
        <v>107</v>
      </c>
      <c r="C118" s="471" t="s">
        <v>1063</v>
      </c>
      <c r="D118" s="472">
        <v>65</v>
      </c>
      <c r="E118" s="423"/>
      <c r="F118" s="1288" t="str">
        <f t="shared" si="16"/>
        <v/>
      </c>
    </row>
    <row r="119" spans="1:6" s="424" customFormat="1" ht="20.100000000000001" customHeight="1" outlineLevel="1">
      <c r="A119" s="447" t="s">
        <v>582</v>
      </c>
      <c r="B119" s="470" t="s">
        <v>1485</v>
      </c>
      <c r="C119" s="471" t="s">
        <v>1063</v>
      </c>
      <c r="D119" s="472">
        <v>80</v>
      </c>
      <c r="E119" s="423"/>
      <c r="F119" s="1288" t="str">
        <f t="shared" si="16"/>
        <v/>
      </c>
    </row>
    <row r="120" spans="1:6" s="424" customFormat="1" ht="20.100000000000001" customHeight="1" outlineLevel="1">
      <c r="A120" s="447" t="s">
        <v>1473</v>
      </c>
      <c r="B120" s="473" t="s">
        <v>108</v>
      </c>
      <c r="C120" s="471" t="s">
        <v>1063</v>
      </c>
      <c r="D120" s="472">
        <v>80</v>
      </c>
      <c r="E120" s="423"/>
      <c r="F120" s="1288" t="str">
        <f t="shared" si="16"/>
        <v/>
      </c>
    </row>
    <row r="121" spans="1:6" s="424" customFormat="1" ht="20.100000000000001" customHeight="1" outlineLevel="1">
      <c r="A121" s="447" t="s">
        <v>1474</v>
      </c>
      <c r="B121" s="470" t="s">
        <v>109</v>
      </c>
      <c r="C121" s="471" t="s">
        <v>1063</v>
      </c>
      <c r="D121" s="472">
        <v>135</v>
      </c>
      <c r="E121" s="423"/>
      <c r="F121" s="1288" t="str">
        <f t="shared" si="16"/>
        <v/>
      </c>
    </row>
    <row r="122" spans="1:6" s="424" customFormat="1" ht="20.100000000000001" customHeight="1" outlineLevel="1">
      <c r="A122" s="447" t="s">
        <v>1475</v>
      </c>
      <c r="B122" s="470" t="s">
        <v>115</v>
      </c>
      <c r="C122" s="471" t="s">
        <v>1063</v>
      </c>
      <c r="D122" s="472">
        <v>20</v>
      </c>
      <c r="E122" s="423"/>
      <c r="F122" s="1288" t="str">
        <f t="shared" si="16"/>
        <v/>
      </c>
    </row>
    <row r="123" spans="1:6" s="424" customFormat="1" ht="20.100000000000001" customHeight="1" outlineLevel="1">
      <c r="A123" s="447" t="s">
        <v>1476</v>
      </c>
      <c r="B123" s="470" t="s">
        <v>110</v>
      </c>
      <c r="C123" s="471" t="s">
        <v>1063</v>
      </c>
      <c r="D123" s="472">
        <v>155</v>
      </c>
      <c r="E123" s="423"/>
      <c r="F123" s="1288" t="str">
        <f t="shared" si="16"/>
        <v/>
      </c>
    </row>
    <row r="124" spans="1:6" s="424" customFormat="1" ht="20.100000000000001" customHeight="1" outlineLevel="1">
      <c r="A124" s="447" t="s">
        <v>1477</v>
      </c>
      <c r="B124" s="470" t="s">
        <v>1486</v>
      </c>
      <c r="C124" s="471" t="s">
        <v>1063</v>
      </c>
      <c r="D124" s="472">
        <v>60</v>
      </c>
      <c r="E124" s="423"/>
      <c r="F124" s="1288" t="str">
        <f t="shared" si="16"/>
        <v/>
      </c>
    </row>
    <row r="125" spans="1:6" s="424" customFormat="1" ht="20.100000000000001" customHeight="1" outlineLevel="1">
      <c r="A125" s="447" t="s">
        <v>1478</v>
      </c>
      <c r="B125" s="470" t="s">
        <v>1487</v>
      </c>
      <c r="C125" s="471" t="s">
        <v>1063</v>
      </c>
      <c r="D125" s="472">
        <v>20</v>
      </c>
      <c r="E125" s="423"/>
      <c r="F125" s="1288" t="str">
        <f t="shared" si="16"/>
        <v/>
      </c>
    </row>
    <row r="126" spans="1:6" s="424" customFormat="1" ht="20.100000000000001" customHeight="1" outlineLevel="1">
      <c r="A126" s="447" t="s">
        <v>250</v>
      </c>
      <c r="B126" s="470" t="s">
        <v>1488</v>
      </c>
      <c r="C126" s="471" t="s">
        <v>1063</v>
      </c>
      <c r="D126" s="472">
        <v>35</v>
      </c>
      <c r="E126" s="423"/>
      <c r="F126" s="1288" t="str">
        <f t="shared" si="16"/>
        <v/>
      </c>
    </row>
    <row r="127" spans="1:6" s="424" customFormat="1" ht="20.100000000000001" customHeight="1" outlineLevel="1">
      <c r="A127" s="447" t="s">
        <v>251</v>
      </c>
      <c r="B127" s="470" t="s">
        <v>1489</v>
      </c>
      <c r="C127" s="471" t="s">
        <v>1063</v>
      </c>
      <c r="D127" s="472">
        <v>35</v>
      </c>
      <c r="E127" s="423"/>
      <c r="F127" s="1288" t="str">
        <f t="shared" si="16"/>
        <v/>
      </c>
    </row>
    <row r="128" spans="1:6" s="424" customFormat="1" ht="20.100000000000001" customHeight="1" outlineLevel="1">
      <c r="A128" s="447" t="s">
        <v>252</v>
      </c>
      <c r="B128" s="470" t="s">
        <v>1490</v>
      </c>
      <c r="C128" s="471" t="s">
        <v>1063</v>
      </c>
      <c r="D128" s="472">
        <v>50</v>
      </c>
      <c r="E128" s="423"/>
      <c r="F128" s="1288" t="str">
        <f t="shared" si="16"/>
        <v/>
      </c>
    </row>
    <row r="129" spans="1:6" s="42" customFormat="1" outlineLevel="1">
      <c r="A129" s="344"/>
      <c r="B129" s="5"/>
      <c r="C129" s="257"/>
      <c r="D129" s="258"/>
      <c r="E129" s="1005"/>
      <c r="F129" s="1186"/>
    </row>
    <row r="130" spans="1:6" s="42" customFormat="1" ht="51" outlineLevel="1">
      <c r="A130" s="252" t="s">
        <v>901</v>
      </c>
      <c r="B130" s="253" t="s">
        <v>1584</v>
      </c>
      <c r="C130" s="254" t="s">
        <v>159</v>
      </c>
      <c r="D130" s="474">
        <v>1</v>
      </c>
      <c r="E130" s="239"/>
      <c r="F130" s="1289" t="str">
        <f t="shared" ref="F130" si="17">IF(N(E130),ROUND(E130*D130,2),"")</f>
        <v/>
      </c>
    </row>
    <row r="131" spans="1:6" s="42" customFormat="1" ht="127.5" outlineLevel="1">
      <c r="A131" s="256"/>
      <c r="B131" s="475" t="s">
        <v>1491</v>
      </c>
      <c r="C131" s="476"/>
      <c r="D131" s="477"/>
      <c r="E131" s="1290"/>
      <c r="F131" s="1005"/>
    </row>
    <row r="132" spans="1:6" s="42" customFormat="1" ht="63.75" outlineLevel="1">
      <c r="A132" s="256"/>
      <c r="B132" s="478" t="s">
        <v>1492</v>
      </c>
      <c r="C132" s="479"/>
      <c r="D132" s="480"/>
      <c r="E132" s="1291"/>
      <c r="F132" s="1005"/>
    </row>
    <row r="133" spans="1:6" s="42" customFormat="1" ht="127.5" outlineLevel="1">
      <c r="A133" s="256"/>
      <c r="B133" s="481" t="s">
        <v>1493</v>
      </c>
      <c r="C133" s="482"/>
      <c r="D133" s="480"/>
      <c r="E133" s="1292"/>
      <c r="F133" s="1005"/>
    </row>
    <row r="134" spans="1:6" s="42" customFormat="1" ht="51" outlineLevel="1">
      <c r="A134" s="256"/>
      <c r="B134" s="483" t="s">
        <v>1494</v>
      </c>
      <c r="C134" s="484"/>
      <c r="D134" s="480"/>
      <c r="E134" s="1293"/>
      <c r="F134" s="1005"/>
    </row>
    <row r="135" spans="1:6" s="42" customFormat="1" ht="25.5" outlineLevel="1">
      <c r="A135" s="256"/>
      <c r="B135" s="1129" t="s">
        <v>1495</v>
      </c>
      <c r="C135" s="1131"/>
      <c r="D135" s="480"/>
      <c r="E135" s="1293"/>
      <c r="F135" s="1005"/>
    </row>
    <row r="136" spans="1:6" s="42" customFormat="1" outlineLevel="1">
      <c r="A136" s="256"/>
      <c r="B136" s="1130" t="s">
        <v>1496</v>
      </c>
      <c r="C136" s="1132"/>
      <c r="D136" s="1133"/>
      <c r="E136" s="1294"/>
      <c r="F136" s="1295"/>
    </row>
    <row r="137" spans="1:6" s="42" customFormat="1" ht="38.25" outlineLevel="1">
      <c r="A137" s="256"/>
      <c r="B137" s="481" t="s">
        <v>653</v>
      </c>
      <c r="C137" s="257"/>
      <c r="D137" s="258"/>
      <c r="E137" s="1293"/>
      <c r="F137" s="1005"/>
    </row>
    <row r="138" spans="1:6" s="42" customFormat="1" ht="51" outlineLevel="1">
      <c r="A138" s="256"/>
      <c r="B138" s="485" t="s">
        <v>654</v>
      </c>
      <c r="C138" s="486"/>
      <c r="D138" s="480"/>
      <c r="E138" s="1293"/>
      <c r="F138" s="1005"/>
    </row>
    <row r="139" spans="1:6" s="42" customFormat="1" ht="89.25" outlineLevel="1">
      <c r="A139" s="256"/>
      <c r="B139" s="487" t="s">
        <v>655</v>
      </c>
      <c r="C139" s="482"/>
      <c r="D139" s="480"/>
      <c r="E139" s="1293"/>
      <c r="F139" s="1005"/>
    </row>
    <row r="140" spans="1:6" s="42" customFormat="1" ht="102" outlineLevel="1">
      <c r="A140" s="362"/>
      <c r="B140" s="488" t="s">
        <v>656</v>
      </c>
      <c r="C140" s="489"/>
      <c r="D140" s="490"/>
      <c r="E140" s="1296"/>
      <c r="F140" s="1297"/>
    </row>
    <row r="141" spans="1:6" s="42" customFormat="1" ht="102" outlineLevel="1">
      <c r="A141" s="363"/>
      <c r="B141" s="491" t="s">
        <v>1582</v>
      </c>
      <c r="C141" s="492"/>
      <c r="D141" s="493"/>
      <c r="E141" s="1298"/>
      <c r="F141" s="1299"/>
    </row>
    <row r="142" spans="1:6" s="42" customFormat="1" ht="38.25" outlineLevel="1">
      <c r="A142" s="256"/>
      <c r="B142" s="494" t="s">
        <v>657</v>
      </c>
      <c r="C142" s="476"/>
      <c r="D142" s="477"/>
      <c r="E142" s="1290"/>
      <c r="F142" s="1005"/>
    </row>
    <row r="143" spans="1:6" s="42" customFormat="1" ht="38.25" outlineLevel="1">
      <c r="A143" s="256"/>
      <c r="B143" s="495" t="s">
        <v>1583</v>
      </c>
      <c r="C143" s="496"/>
      <c r="D143" s="497"/>
      <c r="E143" s="1292"/>
      <c r="F143" s="1005"/>
    </row>
    <row r="144" spans="1:6" s="42" customFormat="1" ht="38.25" outlineLevel="1">
      <c r="A144" s="256"/>
      <c r="B144" s="498" t="s">
        <v>658</v>
      </c>
      <c r="C144" s="499"/>
      <c r="D144" s="497"/>
      <c r="E144" s="1292"/>
      <c r="F144" s="1005"/>
    </row>
    <row r="145" spans="1:9" s="14" customFormat="1" outlineLevel="1">
      <c r="A145" s="500"/>
      <c r="B145" s="501" t="s">
        <v>659</v>
      </c>
      <c r="C145" s="502"/>
      <c r="D145" s="503"/>
      <c r="E145" s="1300"/>
      <c r="F145" s="1301"/>
    </row>
    <row r="146" spans="1:9" s="14" customFormat="1" ht="63.75" outlineLevel="1">
      <c r="A146" s="500"/>
      <c r="B146" s="1134" t="s">
        <v>1852</v>
      </c>
      <c r="C146" s="502"/>
      <c r="D146" s="504"/>
      <c r="E146" s="1302"/>
      <c r="F146" s="1301"/>
    </row>
    <row r="147" spans="1:9" s="14" customFormat="1" outlineLevel="1">
      <c r="A147" s="500"/>
      <c r="B147" s="505" t="s">
        <v>660</v>
      </c>
      <c r="C147" s="502"/>
      <c r="D147" s="504"/>
      <c r="E147" s="1302"/>
      <c r="F147" s="1301"/>
    </row>
    <row r="148" spans="1:9" s="14" customFormat="1" outlineLevel="1">
      <c r="A148" s="500"/>
      <c r="B148" s="506" t="s">
        <v>661</v>
      </c>
      <c r="C148" s="502"/>
      <c r="D148" s="504"/>
      <c r="E148" s="1302"/>
      <c r="F148" s="1301"/>
    </row>
    <row r="149" spans="1:9" s="42" customFormat="1" outlineLevel="1">
      <c r="A149" s="256"/>
      <c r="B149" s="507" t="s">
        <v>663</v>
      </c>
      <c r="C149" s="508"/>
      <c r="D149" s="509"/>
      <c r="E149" s="1303"/>
      <c r="F149" s="1005"/>
    </row>
    <row r="150" spans="1:9" s="42" customFormat="1" ht="51" outlineLevel="1">
      <c r="A150" s="256"/>
      <c r="B150" s="6" t="s">
        <v>665</v>
      </c>
      <c r="C150" s="257"/>
      <c r="D150" s="258"/>
      <c r="E150" s="1005"/>
      <c r="F150" s="1005"/>
    </row>
    <row r="151" spans="1:9" s="42" customFormat="1" ht="25.5" outlineLevel="1">
      <c r="A151" s="256"/>
      <c r="B151" s="510" t="s">
        <v>1585</v>
      </c>
      <c r="C151" s="367"/>
      <c r="D151" s="261"/>
      <c r="E151" s="1304"/>
      <c r="F151" s="1187"/>
    </row>
    <row r="152" spans="1:9" s="42" customFormat="1" outlineLevel="1">
      <c r="A152" s="262"/>
      <c r="B152" s="26"/>
      <c r="C152" s="260"/>
      <c r="D152" s="261"/>
      <c r="E152" s="1006"/>
      <c r="F152" s="1006"/>
    </row>
    <row r="153" spans="1:9" s="42" customFormat="1" ht="25.5" outlineLevel="1">
      <c r="A153" s="256" t="s">
        <v>588</v>
      </c>
      <c r="B153" s="3" t="s">
        <v>666</v>
      </c>
      <c r="C153" s="257" t="s">
        <v>1063</v>
      </c>
      <c r="D153" s="258">
        <v>55</v>
      </c>
      <c r="E153" s="240"/>
      <c r="F153" s="1186" t="str">
        <f t="shared" ref="F153" si="18">IF(N(E153),ROUND(E153*D153,2),"")</f>
        <v/>
      </c>
    </row>
    <row r="154" spans="1:9" s="42" customFormat="1" ht="38.25" outlineLevel="1">
      <c r="A154" s="256"/>
      <c r="B154" s="6" t="s">
        <v>113</v>
      </c>
      <c r="C154" s="257"/>
      <c r="D154" s="258"/>
      <c r="E154" s="1005"/>
      <c r="F154" s="1005"/>
    </row>
    <row r="155" spans="1:9" s="42" customFormat="1" outlineLevel="1">
      <c r="A155" s="259"/>
      <c r="B155" s="26" t="s">
        <v>1255</v>
      </c>
      <c r="C155" s="260"/>
      <c r="D155" s="261"/>
      <c r="E155" s="1006"/>
      <c r="F155" s="1006"/>
    </row>
    <row r="156" spans="1:9" s="42" customFormat="1" ht="13.5" thickBot="1">
      <c r="A156" s="108"/>
      <c r="B156" s="109"/>
      <c r="C156" s="110"/>
      <c r="D156" s="111"/>
      <c r="E156" s="1212"/>
      <c r="F156" s="1227"/>
      <c r="G156" s="13"/>
      <c r="H156" s="41"/>
      <c r="I156" s="41"/>
    </row>
    <row r="157" spans="1:9" s="46" customFormat="1" ht="20.100000000000001" customHeight="1" thickBot="1">
      <c r="A157" s="43"/>
      <c r="B157" s="88" t="s">
        <v>383</v>
      </c>
      <c r="C157" s="89"/>
      <c r="D157" s="89"/>
      <c r="E157" s="88"/>
      <c r="F157" s="1305">
        <f>SUM(F113:F155,F112,F90)</f>
        <v>0</v>
      </c>
      <c r="G157" s="45"/>
      <c r="H157" s="45"/>
    </row>
    <row r="158" spans="1:9" s="87" customFormat="1" ht="13.5" thickBot="1">
      <c r="A158" s="100"/>
      <c r="B158" s="101"/>
      <c r="C158" s="159"/>
      <c r="D158" s="73"/>
      <c r="E158" s="1261"/>
      <c r="F158" s="1262"/>
      <c r="G158" s="25"/>
      <c r="H158" s="25"/>
    </row>
    <row r="159" spans="1:9" s="46" customFormat="1" ht="20.100000000000001" customHeight="1" thickBot="1">
      <c r="A159" s="142"/>
      <c r="B159" s="163" t="s">
        <v>114</v>
      </c>
      <c r="C159" s="144"/>
      <c r="D159" s="144"/>
      <c r="E159" s="163"/>
      <c r="F159" s="1305">
        <f>F69+F157</f>
        <v>0</v>
      </c>
      <c r="G159" s="45"/>
      <c r="H159" s="45"/>
    </row>
    <row r="160" spans="1:9" s="87" customFormat="1">
      <c r="A160" s="100"/>
      <c r="B160" s="101"/>
      <c r="C160" s="159"/>
      <c r="D160" s="73"/>
      <c r="E160" s="1261"/>
      <c r="F160" s="1262"/>
      <c r="G160" s="25"/>
      <c r="H160" s="25"/>
    </row>
    <row r="161" spans="1:9" s="46" customFormat="1" ht="20.100000000000001" customHeight="1">
      <c r="A161" s="79" t="s">
        <v>583</v>
      </c>
      <c r="B161" s="80" t="s">
        <v>667</v>
      </c>
      <c r="C161" s="81"/>
      <c r="D161" s="82"/>
      <c r="E161" s="1158"/>
      <c r="F161" s="1159"/>
      <c r="G161" s="45"/>
      <c r="H161" s="45"/>
    </row>
    <row r="162" spans="1:9" s="42" customFormat="1" collapsed="1">
      <c r="A162" s="108"/>
      <c r="B162" s="109"/>
      <c r="C162" s="110"/>
      <c r="D162" s="111"/>
      <c r="E162" s="1212"/>
      <c r="F162" s="1213"/>
      <c r="G162" s="13"/>
      <c r="H162" s="41"/>
      <c r="I162" s="41"/>
    </row>
    <row r="163" spans="1:9" s="42" customFormat="1" outlineLevel="1">
      <c r="A163" s="344" t="s">
        <v>490</v>
      </c>
      <c r="B163" s="6" t="s">
        <v>668</v>
      </c>
      <c r="C163" s="315"/>
      <c r="D163" s="258"/>
      <c r="E163" s="1005"/>
      <c r="F163" s="1005"/>
    </row>
    <row r="164" spans="1:9" s="42" customFormat="1" ht="127.5" outlineLevel="1">
      <c r="A164" s="344"/>
      <c r="B164" s="464" t="s">
        <v>2133</v>
      </c>
      <c r="C164" s="315"/>
      <c r="D164" s="258"/>
      <c r="E164" s="1005"/>
      <c r="F164" s="1005"/>
    </row>
    <row r="165" spans="1:9" s="42" customFormat="1" outlineLevel="1">
      <c r="A165" s="418"/>
      <c r="B165" s="448" t="s">
        <v>1942</v>
      </c>
      <c r="C165" s="445"/>
      <c r="D165" s="452"/>
      <c r="E165" s="1184"/>
      <c r="F165" s="1272"/>
    </row>
    <row r="166" spans="1:9" s="42" customFormat="1" ht="51" outlineLevel="1">
      <c r="A166" s="447" t="s">
        <v>487</v>
      </c>
      <c r="B166" s="451" t="s">
        <v>1586</v>
      </c>
      <c r="C166" s="445" t="s">
        <v>491</v>
      </c>
      <c r="D166" s="452">
        <v>1</v>
      </c>
      <c r="E166" s="421"/>
      <c r="F166" s="1286" t="str">
        <f t="shared" ref="F166:F174" si="19">IF(N(E166),ROUND(E166*D166,2),"")</f>
        <v/>
      </c>
    </row>
    <row r="167" spans="1:9" s="42" customFormat="1" outlineLevel="1">
      <c r="A167" s="447" t="s">
        <v>488</v>
      </c>
      <c r="B167" s="291" t="s">
        <v>669</v>
      </c>
      <c r="C167" s="445" t="s">
        <v>491</v>
      </c>
      <c r="D167" s="452">
        <v>1</v>
      </c>
      <c r="E167" s="421"/>
      <c r="F167" s="1286" t="str">
        <f t="shared" si="19"/>
        <v/>
      </c>
    </row>
    <row r="168" spans="1:9" s="42" customFormat="1" outlineLevel="1">
      <c r="A168" s="447" t="s">
        <v>968</v>
      </c>
      <c r="B168" s="291" t="s">
        <v>670</v>
      </c>
      <c r="C168" s="445" t="s">
        <v>491</v>
      </c>
      <c r="D168" s="452">
        <v>1</v>
      </c>
      <c r="E168" s="421"/>
      <c r="F168" s="1286" t="str">
        <f t="shared" si="19"/>
        <v/>
      </c>
    </row>
    <row r="169" spans="1:9" s="42" customFormat="1" outlineLevel="1">
      <c r="A169" s="447" t="s">
        <v>969</v>
      </c>
      <c r="B169" s="291" t="s">
        <v>671</v>
      </c>
      <c r="C169" s="445" t="s">
        <v>491</v>
      </c>
      <c r="D169" s="452">
        <v>1</v>
      </c>
      <c r="E169" s="421"/>
      <c r="F169" s="1286" t="str">
        <f t="shared" si="19"/>
        <v/>
      </c>
    </row>
    <row r="170" spans="1:9" s="42" customFormat="1" outlineLevel="1">
      <c r="A170" s="447" t="s">
        <v>970</v>
      </c>
      <c r="B170" s="291" t="s">
        <v>672</v>
      </c>
      <c r="C170" s="445" t="s">
        <v>491</v>
      </c>
      <c r="D170" s="452">
        <v>1</v>
      </c>
      <c r="E170" s="421"/>
      <c r="F170" s="1286" t="str">
        <f t="shared" si="19"/>
        <v/>
      </c>
    </row>
    <row r="171" spans="1:9" s="42" customFormat="1" outlineLevel="1">
      <c r="A171" s="447" t="s">
        <v>1269</v>
      </c>
      <c r="B171" s="291" t="s">
        <v>673</v>
      </c>
      <c r="C171" s="445" t="s">
        <v>491</v>
      </c>
      <c r="D171" s="452">
        <v>1</v>
      </c>
      <c r="E171" s="421"/>
      <c r="F171" s="1286" t="str">
        <f t="shared" si="19"/>
        <v/>
      </c>
    </row>
    <row r="172" spans="1:9" s="42" customFormat="1" outlineLevel="1">
      <c r="A172" s="447" t="s">
        <v>1446</v>
      </c>
      <c r="B172" s="291" t="s">
        <v>674</v>
      </c>
      <c r="C172" s="445" t="s">
        <v>491</v>
      </c>
      <c r="D172" s="452">
        <v>1</v>
      </c>
      <c r="E172" s="421"/>
      <c r="F172" s="1286" t="str">
        <f t="shared" si="19"/>
        <v/>
      </c>
    </row>
    <row r="173" spans="1:9" s="42" customFormat="1" outlineLevel="1">
      <c r="A173" s="447" t="s">
        <v>1454</v>
      </c>
      <c r="B173" s="291" t="s">
        <v>675</v>
      </c>
      <c r="C173" s="445" t="s">
        <v>491</v>
      </c>
      <c r="D173" s="452">
        <v>1</v>
      </c>
      <c r="E173" s="421"/>
      <c r="F173" s="1286" t="str">
        <f t="shared" si="19"/>
        <v/>
      </c>
    </row>
    <row r="174" spans="1:9" s="42" customFormat="1" outlineLevel="1">
      <c r="A174" s="447" t="s">
        <v>604</v>
      </c>
      <c r="B174" s="291" t="s">
        <v>1952</v>
      </c>
      <c r="C174" s="445" t="s">
        <v>491</v>
      </c>
      <c r="D174" s="452">
        <v>1</v>
      </c>
      <c r="E174" s="421"/>
      <c r="F174" s="1286" t="str">
        <f t="shared" si="19"/>
        <v/>
      </c>
    </row>
    <row r="175" spans="1:9" s="42" customFormat="1" outlineLevel="1">
      <c r="A175" s="418"/>
      <c r="B175" s="448" t="s">
        <v>1943</v>
      </c>
      <c r="C175" s="445"/>
      <c r="D175" s="452"/>
      <c r="E175" s="1184"/>
      <c r="F175" s="1272"/>
    </row>
    <row r="176" spans="1:9" s="42" customFormat="1" ht="38.25" outlineLevel="1">
      <c r="A176" s="447" t="s">
        <v>215</v>
      </c>
      <c r="B176" s="291" t="s">
        <v>676</v>
      </c>
      <c r="C176" s="445" t="s">
        <v>491</v>
      </c>
      <c r="D176" s="452">
        <v>1</v>
      </c>
      <c r="E176" s="421"/>
      <c r="F176" s="1286" t="str">
        <f t="shared" ref="F176:F201" si="20">IF(N(E176),ROUND(E176*D176,2),"")</f>
        <v/>
      </c>
    </row>
    <row r="177" spans="1:6" s="42" customFormat="1" ht="25.5" outlineLevel="1">
      <c r="A177" s="447" t="s">
        <v>216</v>
      </c>
      <c r="B177" s="291" t="s">
        <v>677</v>
      </c>
      <c r="C177" s="445" t="s">
        <v>491</v>
      </c>
      <c r="D177" s="452">
        <v>1</v>
      </c>
      <c r="E177" s="421"/>
      <c r="F177" s="1286" t="str">
        <f t="shared" si="20"/>
        <v/>
      </c>
    </row>
    <row r="178" spans="1:6" s="42" customFormat="1" outlineLevel="1">
      <c r="A178" s="447" t="s">
        <v>217</v>
      </c>
      <c r="B178" s="291" t="s">
        <v>678</v>
      </c>
      <c r="C178" s="445" t="s">
        <v>491</v>
      </c>
      <c r="D178" s="452">
        <v>4</v>
      </c>
      <c r="E178" s="421"/>
      <c r="F178" s="1286" t="str">
        <f t="shared" si="20"/>
        <v/>
      </c>
    </row>
    <row r="179" spans="1:6" s="42" customFormat="1" ht="25.5" outlineLevel="1">
      <c r="A179" s="447" t="s">
        <v>218</v>
      </c>
      <c r="B179" s="291" t="s">
        <v>679</v>
      </c>
      <c r="C179" s="445" t="s">
        <v>491</v>
      </c>
      <c r="D179" s="452">
        <v>1</v>
      </c>
      <c r="E179" s="421"/>
      <c r="F179" s="1286" t="str">
        <f t="shared" si="20"/>
        <v/>
      </c>
    </row>
    <row r="180" spans="1:6" s="42" customFormat="1" outlineLevel="1">
      <c r="A180" s="447" t="s">
        <v>219</v>
      </c>
      <c r="B180" s="291" t="s">
        <v>680</v>
      </c>
      <c r="C180" s="445" t="s">
        <v>491</v>
      </c>
      <c r="D180" s="452">
        <v>3</v>
      </c>
      <c r="E180" s="421"/>
      <c r="F180" s="1286" t="str">
        <f t="shared" si="20"/>
        <v/>
      </c>
    </row>
    <row r="181" spans="1:6" s="42" customFormat="1" outlineLevel="1">
      <c r="A181" s="447" t="s">
        <v>220</v>
      </c>
      <c r="B181" s="291" t="s">
        <v>681</v>
      </c>
      <c r="C181" s="445" t="s">
        <v>491</v>
      </c>
      <c r="D181" s="452">
        <v>3</v>
      </c>
      <c r="E181" s="421"/>
      <c r="F181" s="1286" t="str">
        <f t="shared" si="20"/>
        <v/>
      </c>
    </row>
    <row r="182" spans="1:6" s="42" customFormat="1" ht="25.5" outlineLevel="1">
      <c r="A182" s="447" t="s">
        <v>221</v>
      </c>
      <c r="B182" s="291" t="s">
        <v>682</v>
      </c>
      <c r="C182" s="445" t="s">
        <v>491</v>
      </c>
      <c r="D182" s="452">
        <v>6</v>
      </c>
      <c r="E182" s="421"/>
      <c r="F182" s="1286" t="str">
        <f t="shared" si="20"/>
        <v/>
      </c>
    </row>
    <row r="183" spans="1:6" s="42" customFormat="1" ht="25.5" outlineLevel="1">
      <c r="A183" s="447" t="s">
        <v>222</v>
      </c>
      <c r="B183" s="291" t="s">
        <v>683</v>
      </c>
      <c r="C183" s="445" t="s">
        <v>491</v>
      </c>
      <c r="D183" s="452">
        <v>5</v>
      </c>
      <c r="E183" s="421"/>
      <c r="F183" s="1286" t="str">
        <f t="shared" si="20"/>
        <v/>
      </c>
    </row>
    <row r="184" spans="1:6" s="42" customFormat="1" ht="25.5" outlineLevel="1">
      <c r="A184" s="447" t="s">
        <v>223</v>
      </c>
      <c r="B184" s="291" t="s">
        <v>684</v>
      </c>
      <c r="C184" s="445" t="s">
        <v>491</v>
      </c>
      <c r="D184" s="452">
        <v>6</v>
      </c>
      <c r="E184" s="421"/>
      <c r="F184" s="1286" t="str">
        <f t="shared" si="20"/>
        <v/>
      </c>
    </row>
    <row r="185" spans="1:6" s="42" customFormat="1" outlineLevel="1">
      <c r="A185" s="447" t="s">
        <v>223</v>
      </c>
      <c r="B185" s="291" t="s">
        <v>685</v>
      </c>
      <c r="C185" s="445" t="s">
        <v>491</v>
      </c>
      <c r="D185" s="452">
        <v>6</v>
      </c>
      <c r="E185" s="421"/>
      <c r="F185" s="1286" t="str">
        <f t="shared" si="20"/>
        <v/>
      </c>
    </row>
    <row r="186" spans="1:6" s="42" customFormat="1" ht="25.5" outlineLevel="1">
      <c r="A186" s="447" t="s">
        <v>224</v>
      </c>
      <c r="B186" s="291" t="s">
        <v>686</v>
      </c>
      <c r="C186" s="445" t="s">
        <v>491</v>
      </c>
      <c r="D186" s="452">
        <v>7</v>
      </c>
      <c r="E186" s="421"/>
      <c r="F186" s="1286" t="str">
        <f t="shared" si="20"/>
        <v/>
      </c>
    </row>
    <row r="187" spans="1:6" s="42" customFormat="1" ht="25.5" outlineLevel="1">
      <c r="A187" s="447" t="s">
        <v>225</v>
      </c>
      <c r="B187" s="291" t="s">
        <v>687</v>
      </c>
      <c r="C187" s="445" t="s">
        <v>491</v>
      </c>
      <c r="D187" s="452">
        <v>7</v>
      </c>
      <c r="E187" s="421"/>
      <c r="F187" s="1286" t="str">
        <f t="shared" si="20"/>
        <v/>
      </c>
    </row>
    <row r="188" spans="1:6" s="42" customFormat="1" ht="25.5" outlineLevel="1">
      <c r="A188" s="447" t="s">
        <v>226</v>
      </c>
      <c r="B188" s="291" t="s">
        <v>688</v>
      </c>
      <c r="C188" s="445" t="s">
        <v>491</v>
      </c>
      <c r="D188" s="452">
        <v>4</v>
      </c>
      <c r="E188" s="421"/>
      <c r="F188" s="1286" t="str">
        <f t="shared" si="20"/>
        <v/>
      </c>
    </row>
    <row r="189" spans="1:6" s="42" customFormat="1" ht="25.5" outlineLevel="1">
      <c r="A189" s="447" t="s">
        <v>228</v>
      </c>
      <c r="B189" s="291" t="s">
        <v>689</v>
      </c>
      <c r="C189" s="445" t="s">
        <v>491</v>
      </c>
      <c r="D189" s="452">
        <v>2</v>
      </c>
      <c r="E189" s="421"/>
      <c r="F189" s="1286" t="str">
        <f t="shared" si="20"/>
        <v/>
      </c>
    </row>
    <row r="190" spans="1:6" s="42" customFormat="1" ht="25.5" outlineLevel="1">
      <c r="A190" s="447" t="s">
        <v>229</v>
      </c>
      <c r="B190" s="291" t="s">
        <v>690</v>
      </c>
      <c r="C190" s="445" t="s">
        <v>491</v>
      </c>
      <c r="D190" s="452">
        <v>2</v>
      </c>
      <c r="E190" s="421"/>
      <c r="F190" s="1286" t="str">
        <f t="shared" si="20"/>
        <v/>
      </c>
    </row>
    <row r="191" spans="1:6" s="42" customFormat="1" ht="38.25" outlineLevel="1">
      <c r="A191" s="447" t="s">
        <v>230</v>
      </c>
      <c r="B191" s="291" t="s">
        <v>691</v>
      </c>
      <c r="C191" s="445" t="s">
        <v>491</v>
      </c>
      <c r="D191" s="452">
        <v>1</v>
      </c>
      <c r="E191" s="421"/>
      <c r="F191" s="1286" t="str">
        <f t="shared" si="20"/>
        <v/>
      </c>
    </row>
    <row r="192" spans="1:6" s="42" customFormat="1" ht="25.5" outlineLevel="1">
      <c r="A192" s="447" t="s">
        <v>231</v>
      </c>
      <c r="B192" s="291" t="s">
        <v>692</v>
      </c>
      <c r="C192" s="445" t="s">
        <v>491</v>
      </c>
      <c r="D192" s="452">
        <v>1</v>
      </c>
      <c r="E192" s="421"/>
      <c r="F192" s="1286" t="str">
        <f t="shared" si="20"/>
        <v/>
      </c>
    </row>
    <row r="193" spans="1:6" s="42" customFormat="1" ht="25.5" outlineLevel="1">
      <c r="A193" s="447" t="s">
        <v>232</v>
      </c>
      <c r="B193" s="291" t="s">
        <v>693</v>
      </c>
      <c r="C193" s="445" t="s">
        <v>491</v>
      </c>
      <c r="D193" s="452">
        <v>1</v>
      </c>
      <c r="E193" s="421"/>
      <c r="F193" s="1286" t="str">
        <f t="shared" si="20"/>
        <v/>
      </c>
    </row>
    <row r="194" spans="1:6" s="42" customFormat="1" outlineLevel="1">
      <c r="A194" s="447" t="s">
        <v>233</v>
      </c>
      <c r="B194" s="291" t="s">
        <v>694</v>
      </c>
      <c r="C194" s="445" t="s">
        <v>491</v>
      </c>
      <c r="D194" s="452">
        <v>1</v>
      </c>
      <c r="E194" s="421"/>
      <c r="F194" s="1286" t="str">
        <f t="shared" si="20"/>
        <v/>
      </c>
    </row>
    <row r="195" spans="1:6" s="42" customFormat="1" outlineLevel="1">
      <c r="A195" s="447" t="s">
        <v>234</v>
      </c>
      <c r="B195" s="291" t="s">
        <v>695</v>
      </c>
      <c r="C195" s="445" t="s">
        <v>491</v>
      </c>
      <c r="D195" s="452">
        <v>1</v>
      </c>
      <c r="E195" s="421"/>
      <c r="F195" s="1286" t="str">
        <f t="shared" si="20"/>
        <v/>
      </c>
    </row>
    <row r="196" spans="1:6" s="42" customFormat="1" ht="25.5" outlineLevel="1">
      <c r="A196" s="447" t="s">
        <v>235</v>
      </c>
      <c r="B196" s="291" t="s">
        <v>696</v>
      </c>
      <c r="C196" s="445" t="s">
        <v>491</v>
      </c>
      <c r="D196" s="452">
        <v>1</v>
      </c>
      <c r="E196" s="421"/>
      <c r="F196" s="1286" t="str">
        <f t="shared" si="20"/>
        <v/>
      </c>
    </row>
    <row r="197" spans="1:6" s="42" customFormat="1" outlineLevel="1">
      <c r="A197" s="447" t="s">
        <v>236</v>
      </c>
      <c r="B197" s="291" t="s">
        <v>697</v>
      </c>
      <c r="C197" s="445" t="s">
        <v>491</v>
      </c>
      <c r="D197" s="452">
        <v>1</v>
      </c>
      <c r="E197" s="421"/>
      <c r="F197" s="1286" t="str">
        <f t="shared" si="20"/>
        <v/>
      </c>
    </row>
    <row r="198" spans="1:6" s="42" customFormat="1" ht="25.5" outlineLevel="1">
      <c r="A198" s="447" t="s">
        <v>237</v>
      </c>
      <c r="B198" s="291" t="s">
        <v>1970</v>
      </c>
      <c r="C198" s="445" t="s">
        <v>491</v>
      </c>
      <c r="D198" s="452">
        <v>1</v>
      </c>
      <c r="E198" s="421"/>
      <c r="F198" s="1286" t="str">
        <f t="shared" si="20"/>
        <v/>
      </c>
    </row>
    <row r="199" spans="1:6" s="42" customFormat="1" ht="25.5" outlineLevel="1">
      <c r="A199" s="447" t="s">
        <v>238</v>
      </c>
      <c r="B199" s="291" t="s">
        <v>1971</v>
      </c>
      <c r="C199" s="445" t="s">
        <v>491</v>
      </c>
      <c r="D199" s="452">
        <v>10</v>
      </c>
      <c r="E199" s="421"/>
      <c r="F199" s="1286" t="str">
        <f t="shared" si="20"/>
        <v/>
      </c>
    </row>
    <row r="200" spans="1:6" s="42" customFormat="1" ht="25.5" outlineLevel="1">
      <c r="A200" s="447" t="s">
        <v>239</v>
      </c>
      <c r="B200" s="291" t="s">
        <v>1972</v>
      </c>
      <c r="C200" s="445" t="s">
        <v>491</v>
      </c>
      <c r="D200" s="452">
        <v>1</v>
      </c>
      <c r="E200" s="421"/>
      <c r="F200" s="1286" t="str">
        <f t="shared" si="20"/>
        <v/>
      </c>
    </row>
    <row r="201" spans="1:6" s="42" customFormat="1" ht="26.25" outlineLevel="1" thickBot="1">
      <c r="A201" s="447" t="s">
        <v>240</v>
      </c>
      <c r="B201" s="466" t="s">
        <v>1483</v>
      </c>
      <c r="C201" s="467" t="s">
        <v>159</v>
      </c>
      <c r="D201" s="468">
        <v>1</v>
      </c>
      <c r="E201" s="422"/>
      <c r="F201" s="1287" t="str">
        <f t="shared" si="20"/>
        <v/>
      </c>
    </row>
    <row r="202" spans="1:6" s="42" customFormat="1" outlineLevel="1">
      <c r="A202" s="456"/>
      <c r="B202" s="457" t="s">
        <v>213</v>
      </c>
      <c r="C202" s="458" t="s">
        <v>159</v>
      </c>
      <c r="D202" s="459">
        <v>1</v>
      </c>
      <c r="E202" s="1006"/>
      <c r="F202" s="1285">
        <f>SUM(F166:F201)*D202</f>
        <v>0</v>
      </c>
    </row>
    <row r="203" spans="1:6" s="42" customFormat="1" outlineLevel="1">
      <c r="A203" s="344"/>
      <c r="B203" s="511"/>
      <c r="C203" s="512"/>
      <c r="D203" s="513"/>
      <c r="E203" s="1005"/>
      <c r="F203" s="1186"/>
    </row>
    <row r="204" spans="1:6" s="42" customFormat="1" outlineLevel="1">
      <c r="A204" s="313" t="s">
        <v>492</v>
      </c>
      <c r="B204" s="253" t="s">
        <v>136</v>
      </c>
      <c r="C204" s="417"/>
      <c r="D204" s="255"/>
      <c r="E204" s="1004"/>
      <c r="F204" s="1004"/>
    </row>
    <row r="205" spans="1:6" s="42" customFormat="1" ht="76.5" outlineLevel="1">
      <c r="A205" s="344"/>
      <c r="B205" s="6" t="s">
        <v>142</v>
      </c>
      <c r="C205" s="315"/>
      <c r="D205" s="258"/>
      <c r="E205" s="1005"/>
      <c r="F205" s="1005"/>
    </row>
    <row r="206" spans="1:6" s="42" customFormat="1" ht="25.5" outlineLevel="1">
      <c r="A206" s="418" t="s">
        <v>483</v>
      </c>
      <c r="B206" s="469" t="s">
        <v>698</v>
      </c>
      <c r="C206" s="445" t="s">
        <v>491</v>
      </c>
      <c r="D206" s="452">
        <v>1</v>
      </c>
      <c r="E206" s="242"/>
      <c r="F206" s="1272" t="str">
        <f t="shared" ref="F206:F210" si="21">IF(N(E206),ROUND(E206*D206,2),"")</f>
        <v/>
      </c>
    </row>
    <row r="207" spans="1:6" s="42" customFormat="1" outlineLevel="1">
      <c r="A207" s="418" t="s">
        <v>484</v>
      </c>
      <c r="B207" s="469" t="s">
        <v>699</v>
      </c>
      <c r="C207" s="445" t="s">
        <v>491</v>
      </c>
      <c r="D207" s="452">
        <v>1</v>
      </c>
      <c r="E207" s="242"/>
      <c r="F207" s="1272" t="str">
        <f t="shared" si="21"/>
        <v/>
      </c>
    </row>
    <row r="208" spans="1:6" s="42" customFormat="1" outlineLevel="1">
      <c r="A208" s="418" t="s">
        <v>575</v>
      </c>
      <c r="B208" s="514" t="s">
        <v>700</v>
      </c>
      <c r="C208" s="445" t="s">
        <v>491</v>
      </c>
      <c r="D208" s="452">
        <v>8</v>
      </c>
      <c r="E208" s="242"/>
      <c r="F208" s="1272" t="str">
        <f t="shared" si="21"/>
        <v/>
      </c>
    </row>
    <row r="209" spans="1:6" s="42" customFormat="1" outlineLevel="1">
      <c r="A209" s="345" t="s">
        <v>1074</v>
      </c>
      <c r="B209" s="515" t="s">
        <v>138</v>
      </c>
      <c r="C209" s="445" t="s">
        <v>491</v>
      </c>
      <c r="D209" s="452">
        <v>2</v>
      </c>
      <c r="E209" s="242"/>
      <c r="F209" s="1272" t="str">
        <f t="shared" si="21"/>
        <v/>
      </c>
    </row>
    <row r="210" spans="1:6" s="42" customFormat="1" ht="13.5" outlineLevel="1" thickBot="1">
      <c r="A210" s="419" t="s">
        <v>1075</v>
      </c>
      <c r="B210" s="516" t="s">
        <v>139</v>
      </c>
      <c r="C210" s="467" t="s">
        <v>491</v>
      </c>
      <c r="D210" s="517">
        <v>3</v>
      </c>
      <c r="E210" s="403"/>
      <c r="F210" s="1273" t="str">
        <f t="shared" si="21"/>
        <v/>
      </c>
    </row>
    <row r="211" spans="1:6" s="42" customFormat="1" outlineLevel="1">
      <c r="A211" s="456"/>
      <c r="B211" s="457" t="s">
        <v>137</v>
      </c>
      <c r="C211" s="458" t="s">
        <v>159</v>
      </c>
      <c r="D211" s="459">
        <v>2</v>
      </c>
      <c r="E211" s="1006"/>
      <c r="F211" s="1285">
        <f>SUM(F206:F210)*D211</f>
        <v>0</v>
      </c>
    </row>
    <row r="212" spans="1:6" s="42" customFormat="1" outlineLevel="1">
      <c r="A212" s="344"/>
      <c r="B212" s="6"/>
      <c r="C212" s="257"/>
      <c r="D212" s="258"/>
      <c r="E212" s="1005"/>
      <c r="F212" s="1186"/>
    </row>
    <row r="213" spans="1:6" s="42" customFormat="1" outlineLevel="1">
      <c r="A213" s="313" t="s">
        <v>493</v>
      </c>
      <c r="B213" s="253" t="s">
        <v>701</v>
      </c>
      <c r="C213" s="417"/>
      <c r="D213" s="255"/>
      <c r="E213" s="1004"/>
      <c r="F213" s="1004"/>
    </row>
    <row r="214" spans="1:6" s="42" customFormat="1" ht="76.5" outlineLevel="1">
      <c r="A214" s="344"/>
      <c r="B214" s="6" t="s">
        <v>118</v>
      </c>
      <c r="C214" s="315"/>
      <c r="D214" s="258"/>
      <c r="E214" s="1005"/>
      <c r="F214" s="1005"/>
    </row>
    <row r="215" spans="1:6" s="42" customFormat="1" outlineLevel="1">
      <c r="A215" s="344"/>
      <c r="B215" s="26" t="s">
        <v>156</v>
      </c>
      <c r="C215" s="315"/>
      <c r="D215" s="258"/>
      <c r="E215" s="1005"/>
      <c r="F215" s="1005"/>
    </row>
    <row r="216" spans="1:6" s="42" customFormat="1" ht="14.25" outlineLevel="1">
      <c r="A216" s="418" t="s">
        <v>498</v>
      </c>
      <c r="B216" s="518" t="s">
        <v>109</v>
      </c>
      <c r="C216" s="263" t="s">
        <v>1063</v>
      </c>
      <c r="D216" s="264">
        <v>60</v>
      </c>
      <c r="E216" s="242"/>
      <c r="F216" s="1272" t="str">
        <f t="shared" ref="F216:F220" si="22">IF(N(E216),ROUND(E216*D216,2),"")</f>
        <v/>
      </c>
    </row>
    <row r="217" spans="1:6" s="42" customFormat="1" ht="14.25" outlineLevel="1">
      <c r="A217" s="418" t="s">
        <v>499</v>
      </c>
      <c r="B217" s="518" t="s">
        <v>1276</v>
      </c>
      <c r="C217" s="263" t="s">
        <v>1063</v>
      </c>
      <c r="D217" s="264">
        <v>290</v>
      </c>
      <c r="E217" s="242"/>
      <c r="F217" s="1272" t="str">
        <f t="shared" si="22"/>
        <v/>
      </c>
    </row>
    <row r="218" spans="1:6" s="42" customFormat="1" ht="14.25" outlineLevel="1">
      <c r="A218" s="418" t="s">
        <v>582</v>
      </c>
      <c r="B218" s="518" t="s">
        <v>116</v>
      </c>
      <c r="C218" s="263" t="s">
        <v>1063</v>
      </c>
      <c r="D218" s="264">
        <v>275</v>
      </c>
      <c r="E218" s="242"/>
      <c r="F218" s="1272" t="str">
        <f t="shared" si="22"/>
        <v/>
      </c>
    </row>
    <row r="219" spans="1:6" s="42" customFormat="1" ht="14.25" outlineLevel="1">
      <c r="A219" s="418" t="s">
        <v>1473</v>
      </c>
      <c r="B219" s="518" t="s">
        <v>1277</v>
      </c>
      <c r="C219" s="263" t="s">
        <v>1063</v>
      </c>
      <c r="D219" s="264">
        <v>155</v>
      </c>
      <c r="E219" s="242"/>
      <c r="F219" s="1272" t="str">
        <f t="shared" si="22"/>
        <v/>
      </c>
    </row>
    <row r="220" spans="1:6" s="42" customFormat="1" ht="14.25" outlineLevel="1">
      <c r="A220" s="418" t="s">
        <v>1474</v>
      </c>
      <c r="B220" s="515" t="s">
        <v>702</v>
      </c>
      <c r="C220" s="263" t="s">
        <v>1063</v>
      </c>
      <c r="D220" s="264">
        <v>35</v>
      </c>
      <c r="E220" s="242"/>
      <c r="F220" s="1272" t="str">
        <f t="shared" si="22"/>
        <v/>
      </c>
    </row>
    <row r="221" spans="1:6" s="42" customFormat="1" outlineLevel="1">
      <c r="A221" s="344"/>
      <c r="B221" s="5"/>
      <c r="C221" s="257"/>
      <c r="D221" s="258"/>
      <c r="E221" s="1005"/>
      <c r="F221" s="1186"/>
    </row>
    <row r="222" spans="1:6" s="42" customFormat="1" outlineLevel="1">
      <c r="A222" s="252" t="s">
        <v>901</v>
      </c>
      <c r="B222" s="519" t="s">
        <v>617</v>
      </c>
      <c r="C222" s="254" t="s">
        <v>491</v>
      </c>
      <c r="D222" s="255">
        <v>30</v>
      </c>
      <c r="E222" s="239"/>
      <c r="F222" s="1289" t="str">
        <f t="shared" ref="F222" si="23">IF(N(E222),ROUND(E222*D222,2),"")</f>
        <v/>
      </c>
    </row>
    <row r="223" spans="1:6" s="42" customFormat="1" ht="27" outlineLevel="1">
      <c r="A223" s="256"/>
      <c r="B223" s="391" t="s">
        <v>119</v>
      </c>
      <c r="C223" s="257"/>
      <c r="D223" s="258"/>
      <c r="E223" s="1005"/>
      <c r="F223" s="1005"/>
    </row>
    <row r="224" spans="1:6" s="42" customFormat="1" outlineLevel="1">
      <c r="A224" s="259"/>
      <c r="B224" s="26" t="s">
        <v>618</v>
      </c>
      <c r="C224" s="260"/>
      <c r="D224" s="261"/>
      <c r="E224" s="1006"/>
      <c r="F224" s="1006"/>
    </row>
    <row r="225" spans="1:6" s="42" customFormat="1" outlineLevel="1" collapsed="1">
      <c r="A225" s="256"/>
      <c r="B225" s="6"/>
      <c r="C225" s="257"/>
      <c r="D225" s="258"/>
      <c r="E225" s="1005"/>
      <c r="F225" s="1005"/>
    </row>
    <row r="226" spans="1:6" s="46" customFormat="1" outlineLevel="1">
      <c r="A226" s="252" t="s">
        <v>588</v>
      </c>
      <c r="B226" s="34" t="s">
        <v>621</v>
      </c>
      <c r="C226" s="254"/>
      <c r="D226" s="255"/>
      <c r="E226" s="1004"/>
      <c r="F226" s="1004"/>
    </row>
    <row r="227" spans="1:6" s="46" customFormat="1" ht="38.25" outlineLevel="1">
      <c r="A227" s="256"/>
      <c r="B227" s="35" t="s">
        <v>622</v>
      </c>
      <c r="C227" s="257"/>
      <c r="D227" s="258"/>
      <c r="E227" s="1005"/>
      <c r="F227" s="1005"/>
    </row>
    <row r="228" spans="1:6" s="46" customFormat="1" outlineLevel="1">
      <c r="A228" s="259"/>
      <c r="B228" s="26" t="s">
        <v>623</v>
      </c>
      <c r="C228" s="260"/>
      <c r="D228" s="261"/>
      <c r="E228" s="1006"/>
      <c r="F228" s="1006"/>
    </row>
    <row r="229" spans="1:6" s="244" customFormat="1" outlineLevel="1">
      <c r="A229" s="266" t="s">
        <v>501</v>
      </c>
      <c r="B229" s="520" t="s">
        <v>141</v>
      </c>
      <c r="C229" s="268" t="s">
        <v>1063</v>
      </c>
      <c r="D229" s="265">
        <v>90</v>
      </c>
      <c r="E229" s="243"/>
      <c r="F229" s="1167" t="str">
        <f t="shared" ref="F229:F231" si="24">IF(N(E229),ROUND(E229*D229,2),"")</f>
        <v/>
      </c>
    </row>
    <row r="230" spans="1:6" s="244" customFormat="1" outlineLevel="1">
      <c r="A230" s="266" t="s">
        <v>502</v>
      </c>
      <c r="B230" s="521" t="s">
        <v>624</v>
      </c>
      <c r="C230" s="268" t="s">
        <v>1063</v>
      </c>
      <c r="D230" s="265">
        <v>65</v>
      </c>
      <c r="E230" s="243"/>
      <c r="F230" s="1167" t="str">
        <f t="shared" si="24"/>
        <v/>
      </c>
    </row>
    <row r="231" spans="1:6" s="244" customFormat="1" outlineLevel="1">
      <c r="A231" s="266" t="s">
        <v>590</v>
      </c>
      <c r="B231" s="521" t="s">
        <v>923</v>
      </c>
      <c r="C231" s="268" t="s">
        <v>1063</v>
      </c>
      <c r="D231" s="265">
        <v>6</v>
      </c>
      <c r="E231" s="243"/>
      <c r="F231" s="1167" t="str">
        <f t="shared" si="24"/>
        <v/>
      </c>
    </row>
    <row r="232" spans="1:6" s="244" customFormat="1" outlineLevel="1">
      <c r="A232" s="269"/>
      <c r="B232" s="270"/>
      <c r="C232" s="271"/>
      <c r="D232" s="272"/>
      <c r="E232" s="1162"/>
      <c r="F232" s="1163"/>
    </row>
    <row r="233" spans="1:6" s="42" customFormat="1" outlineLevel="1">
      <c r="A233" s="252" t="s">
        <v>494</v>
      </c>
      <c r="B233" s="522" t="s">
        <v>703</v>
      </c>
      <c r="C233" s="523" t="s">
        <v>1063</v>
      </c>
      <c r="D233" s="303">
        <v>170</v>
      </c>
      <c r="E233" s="425"/>
      <c r="F233" s="1185" t="str">
        <f t="shared" ref="F233" si="25">IF(N(E233),ROUND(E233*D233,2),"")</f>
        <v/>
      </c>
    </row>
    <row r="234" spans="1:6" s="42" customFormat="1" ht="38.25" outlineLevel="1">
      <c r="A234" s="256"/>
      <c r="B234" s="524" t="s">
        <v>120</v>
      </c>
      <c r="C234" s="257"/>
      <c r="D234" s="258"/>
      <c r="E234" s="1005"/>
      <c r="F234" s="1005"/>
    </row>
    <row r="235" spans="1:6" s="42" customFormat="1" outlineLevel="1">
      <c r="A235" s="259"/>
      <c r="B235" s="26" t="s">
        <v>161</v>
      </c>
      <c r="C235" s="260"/>
      <c r="D235" s="261"/>
      <c r="E235" s="1006"/>
      <c r="F235" s="1006"/>
    </row>
    <row r="236" spans="1:6" s="42" customFormat="1" outlineLevel="1">
      <c r="A236" s="259"/>
      <c r="B236" s="26"/>
      <c r="C236" s="260"/>
      <c r="D236" s="261"/>
      <c r="E236" s="1006"/>
      <c r="F236" s="1006"/>
    </row>
    <row r="237" spans="1:6" s="42" customFormat="1" outlineLevel="1">
      <c r="A237" s="252" t="s">
        <v>897</v>
      </c>
      <c r="B237" s="522" t="s">
        <v>704</v>
      </c>
      <c r="C237" s="523" t="s">
        <v>1063</v>
      </c>
      <c r="D237" s="303">
        <v>40</v>
      </c>
      <c r="E237" s="239"/>
      <c r="F237" s="1185" t="str">
        <f t="shared" ref="F237" si="26">IF(N(E237),ROUND(E237*D237,2),"")</f>
        <v/>
      </c>
    </row>
    <row r="238" spans="1:6" s="42" customFormat="1" ht="25.5" outlineLevel="1">
      <c r="A238" s="256"/>
      <c r="B238" s="524" t="s">
        <v>705</v>
      </c>
      <c r="C238" s="257"/>
      <c r="D238" s="258"/>
      <c r="E238" s="1005"/>
      <c r="F238" s="1005"/>
    </row>
    <row r="239" spans="1:6" s="42" customFormat="1" outlineLevel="1">
      <c r="A239" s="259"/>
      <c r="B239" s="26" t="s">
        <v>161</v>
      </c>
      <c r="C239" s="260"/>
      <c r="D239" s="261"/>
      <c r="E239" s="1006"/>
      <c r="F239" s="1006"/>
    </row>
    <row r="240" spans="1:6" s="42" customFormat="1" outlineLevel="1">
      <c r="A240" s="262"/>
      <c r="B240" s="5"/>
      <c r="C240" s="263"/>
      <c r="D240" s="264"/>
      <c r="E240" s="1184"/>
      <c r="F240" s="1005"/>
    </row>
    <row r="241" spans="1:9" s="46" customFormat="1" ht="76.5" outlineLevel="1">
      <c r="A241" s="256" t="s">
        <v>898</v>
      </c>
      <c r="B241" s="525" t="s">
        <v>706</v>
      </c>
      <c r="C241" s="257" t="s">
        <v>491</v>
      </c>
      <c r="D241" s="258">
        <v>24</v>
      </c>
      <c r="E241" s="240"/>
      <c r="F241" s="1185" t="str">
        <f t="shared" ref="F241" si="27">IF(N(E241),ROUND(E241*D241,2),"")</f>
        <v/>
      </c>
    </row>
    <row r="242" spans="1:9" s="46" customFormat="1" ht="89.25" outlineLevel="1">
      <c r="A242" s="256"/>
      <c r="B242" s="12" t="s">
        <v>707</v>
      </c>
      <c r="C242" s="271"/>
      <c r="D242" s="272"/>
      <c r="E242" s="1005"/>
      <c r="F242" s="1005"/>
    </row>
    <row r="243" spans="1:9" s="46" customFormat="1" outlineLevel="1">
      <c r="A243" s="259"/>
      <c r="B243" s="26" t="s">
        <v>121</v>
      </c>
      <c r="C243" s="279"/>
      <c r="D243" s="280"/>
      <c r="E243" s="1006"/>
      <c r="F243" s="1006"/>
    </row>
    <row r="244" spans="1:9" s="244" customFormat="1" outlineLevel="1">
      <c r="A244" s="266"/>
      <c r="B244" s="267"/>
      <c r="C244" s="268"/>
      <c r="D244" s="265"/>
      <c r="E244" s="1166"/>
      <c r="F244" s="1167"/>
    </row>
    <row r="245" spans="1:9" s="46" customFormat="1" ht="63.75" outlineLevel="1">
      <c r="A245" s="256" t="s">
        <v>899</v>
      </c>
      <c r="B245" s="526" t="s">
        <v>2288</v>
      </c>
      <c r="C245" s="257" t="s">
        <v>491</v>
      </c>
      <c r="D245" s="258">
        <v>9</v>
      </c>
      <c r="E245" s="426"/>
      <c r="F245" s="1163" t="str">
        <f t="shared" ref="F245" si="28">IF(N(E245),ROUND(E245*D245,2),"")</f>
        <v/>
      </c>
    </row>
    <row r="246" spans="1:9" s="46" customFormat="1" outlineLevel="1">
      <c r="A246" s="277"/>
      <c r="B246" s="26" t="s">
        <v>121</v>
      </c>
      <c r="C246" s="279"/>
      <c r="D246" s="280"/>
      <c r="E246" s="1307"/>
      <c r="F246" s="1006"/>
    </row>
    <row r="247" spans="1:9" s="42" customFormat="1" ht="13.5" thickBot="1">
      <c r="A247" s="174"/>
      <c r="B247" s="175"/>
      <c r="C247" s="176"/>
      <c r="D247" s="177"/>
      <c r="E247" s="1308"/>
      <c r="F247" s="1309"/>
      <c r="G247" s="13"/>
      <c r="H247" s="41"/>
      <c r="I247" s="41"/>
    </row>
    <row r="248" spans="1:9" s="46" customFormat="1" ht="20.100000000000001" customHeight="1" thickBot="1">
      <c r="A248" s="142"/>
      <c r="B248" s="164" t="s">
        <v>708</v>
      </c>
      <c r="C248" s="144"/>
      <c r="D248" s="144"/>
      <c r="E248" s="163"/>
      <c r="F248" s="1305">
        <f>SUM(F212:F246,F211,F202)</f>
        <v>0</v>
      </c>
      <c r="G248" s="45"/>
      <c r="H248" s="45"/>
    </row>
    <row r="249" spans="1:9" s="87" customFormat="1">
      <c r="A249" s="100"/>
      <c r="B249" s="101"/>
      <c r="C249" s="159"/>
      <c r="D249" s="73"/>
      <c r="E249" s="1261"/>
      <c r="F249" s="1262"/>
      <c r="G249" s="25"/>
      <c r="H249" s="25"/>
    </row>
    <row r="250" spans="1:9" s="46" customFormat="1" ht="20.100000000000001" customHeight="1">
      <c r="A250" s="79" t="s">
        <v>584</v>
      </c>
      <c r="B250" s="80" t="s">
        <v>1278</v>
      </c>
      <c r="C250" s="81"/>
      <c r="D250" s="82"/>
      <c r="E250" s="1158"/>
      <c r="F250" s="1159"/>
      <c r="G250" s="45"/>
      <c r="H250" s="45"/>
    </row>
    <row r="251" spans="1:9" s="87" customFormat="1">
      <c r="A251" s="100"/>
      <c r="B251" s="101"/>
      <c r="C251" s="159"/>
      <c r="D251" s="73"/>
      <c r="E251" s="1261"/>
      <c r="F251" s="1262"/>
      <c r="G251" s="25"/>
      <c r="H251" s="25"/>
    </row>
    <row r="252" spans="1:9" s="46" customFormat="1" ht="20.100000000000001" customHeight="1">
      <c r="A252" s="104" t="s">
        <v>662</v>
      </c>
      <c r="B252" s="105" t="s">
        <v>709</v>
      </c>
      <c r="C252" s="160"/>
      <c r="D252" s="161"/>
      <c r="E252" s="1263"/>
      <c r="F252" s="1264"/>
      <c r="G252" s="45"/>
      <c r="H252" s="45"/>
    </row>
    <row r="253" spans="1:9" s="42" customFormat="1" collapsed="1">
      <c r="A253" s="108"/>
      <c r="B253" s="109"/>
      <c r="C253" s="110"/>
      <c r="D253" s="111"/>
      <c r="E253" s="1212"/>
      <c r="F253" s="1213"/>
      <c r="G253" s="13"/>
      <c r="H253" s="41"/>
      <c r="I253" s="41"/>
    </row>
    <row r="254" spans="1:9" s="42" customFormat="1" outlineLevel="1">
      <c r="A254" s="313" t="s">
        <v>490</v>
      </c>
      <c r="B254" s="253" t="s">
        <v>710</v>
      </c>
      <c r="C254" s="417"/>
      <c r="D254" s="255"/>
      <c r="E254" s="1004"/>
      <c r="F254" s="1004"/>
    </row>
    <row r="255" spans="1:9" s="42" customFormat="1" ht="102" outlineLevel="1">
      <c r="A255" s="344"/>
      <c r="B255" s="6" t="s">
        <v>1296</v>
      </c>
      <c r="C255" s="315"/>
      <c r="D255" s="258"/>
      <c r="E255" s="1005"/>
      <c r="F255" s="1005"/>
    </row>
    <row r="256" spans="1:9" s="42" customFormat="1" ht="25.5" outlineLevel="1">
      <c r="A256" s="418" t="s">
        <v>487</v>
      </c>
      <c r="B256" s="469" t="s">
        <v>2134</v>
      </c>
      <c r="C256" s="445" t="s">
        <v>491</v>
      </c>
      <c r="D256" s="452">
        <v>1</v>
      </c>
      <c r="E256" s="242"/>
      <c r="F256" s="1272" t="str">
        <f t="shared" ref="F256" si="29">IF(N(E256),ROUND(E256*D256,2),"")</f>
        <v/>
      </c>
    </row>
    <row r="257" spans="1:6" s="42" customFormat="1" outlineLevel="1">
      <c r="A257" s="418"/>
      <c r="B257" s="527" t="s">
        <v>711</v>
      </c>
      <c r="C257" s="445"/>
      <c r="D257" s="452"/>
      <c r="E257" s="1184"/>
      <c r="F257" s="1272"/>
    </row>
    <row r="258" spans="1:6" s="42" customFormat="1" ht="25.5" outlineLevel="1">
      <c r="A258" s="418" t="s">
        <v>488</v>
      </c>
      <c r="B258" s="515" t="s">
        <v>1297</v>
      </c>
      <c r="C258" s="445" t="s">
        <v>491</v>
      </c>
      <c r="D258" s="452">
        <v>1</v>
      </c>
      <c r="E258" s="242"/>
      <c r="F258" s="1272" t="str">
        <f t="shared" ref="F258:F267" si="30">IF(N(E258),ROUND(E258*D258,2),"")</f>
        <v/>
      </c>
    </row>
    <row r="259" spans="1:6" s="42" customFormat="1" ht="25.5" outlineLevel="1">
      <c r="A259" s="418" t="s">
        <v>968</v>
      </c>
      <c r="B259" s="515" t="s">
        <v>1298</v>
      </c>
      <c r="C259" s="445" t="s">
        <v>491</v>
      </c>
      <c r="D259" s="452">
        <v>1</v>
      </c>
      <c r="E259" s="242"/>
      <c r="F259" s="1272" t="str">
        <f t="shared" si="30"/>
        <v/>
      </c>
    </row>
    <row r="260" spans="1:6" s="42" customFormat="1" ht="25.5" outlineLevel="1">
      <c r="A260" s="418" t="s">
        <v>969</v>
      </c>
      <c r="B260" s="515" t="s">
        <v>1299</v>
      </c>
      <c r="C260" s="445" t="s">
        <v>491</v>
      </c>
      <c r="D260" s="452">
        <v>2</v>
      </c>
      <c r="E260" s="242"/>
      <c r="F260" s="1272" t="str">
        <f t="shared" si="30"/>
        <v/>
      </c>
    </row>
    <row r="261" spans="1:6" s="42" customFormat="1" outlineLevel="1">
      <c r="A261" s="418" t="s">
        <v>970</v>
      </c>
      <c r="B261" s="515" t="s">
        <v>124</v>
      </c>
      <c r="C261" s="445" t="s">
        <v>491</v>
      </c>
      <c r="D261" s="452">
        <v>8</v>
      </c>
      <c r="E261" s="242"/>
      <c r="F261" s="1272" t="str">
        <f t="shared" si="30"/>
        <v/>
      </c>
    </row>
    <row r="262" spans="1:6" s="42" customFormat="1" outlineLevel="1">
      <c r="A262" s="418" t="s">
        <v>1269</v>
      </c>
      <c r="B262" s="515" t="s">
        <v>1300</v>
      </c>
      <c r="C262" s="445" t="s">
        <v>491</v>
      </c>
      <c r="D262" s="452">
        <v>6</v>
      </c>
      <c r="E262" s="242"/>
      <c r="F262" s="1272" t="str">
        <f t="shared" si="30"/>
        <v/>
      </c>
    </row>
    <row r="263" spans="1:6" s="42" customFormat="1" outlineLevel="1">
      <c r="A263" s="418" t="s">
        <v>1446</v>
      </c>
      <c r="B263" s="515" t="s">
        <v>123</v>
      </c>
      <c r="C263" s="445" t="s">
        <v>491</v>
      </c>
      <c r="D263" s="452">
        <v>2</v>
      </c>
      <c r="E263" s="242"/>
      <c r="F263" s="1272" t="str">
        <f t="shared" si="30"/>
        <v/>
      </c>
    </row>
    <row r="264" spans="1:6" s="42" customFormat="1" outlineLevel="1">
      <c r="A264" s="418" t="s">
        <v>1454</v>
      </c>
      <c r="B264" s="515" t="s">
        <v>1301</v>
      </c>
      <c r="C264" s="445" t="s">
        <v>491</v>
      </c>
      <c r="D264" s="452">
        <v>1</v>
      </c>
      <c r="E264" s="242"/>
      <c r="F264" s="1272" t="str">
        <f t="shared" si="30"/>
        <v/>
      </c>
    </row>
    <row r="265" spans="1:6" s="42" customFormat="1" outlineLevel="1">
      <c r="A265" s="418" t="s">
        <v>604</v>
      </c>
      <c r="B265" s="515" t="s">
        <v>1302</v>
      </c>
      <c r="C265" s="445" t="s">
        <v>491</v>
      </c>
      <c r="D265" s="452">
        <v>1</v>
      </c>
      <c r="E265" s="242"/>
      <c r="F265" s="1272" t="str">
        <f t="shared" si="30"/>
        <v/>
      </c>
    </row>
    <row r="266" spans="1:6" s="42" customFormat="1" outlineLevel="1">
      <c r="A266" s="418" t="s">
        <v>215</v>
      </c>
      <c r="B266" s="515" t="s">
        <v>1303</v>
      </c>
      <c r="C266" s="445" t="s">
        <v>491</v>
      </c>
      <c r="D266" s="452">
        <v>1</v>
      </c>
      <c r="E266" s="242"/>
      <c r="F266" s="1272" t="str">
        <f t="shared" si="30"/>
        <v/>
      </c>
    </row>
    <row r="267" spans="1:6" s="42" customFormat="1" outlineLevel="1">
      <c r="A267" s="418" t="s">
        <v>216</v>
      </c>
      <c r="B267" s="515" t="s">
        <v>1304</v>
      </c>
      <c r="C267" s="445" t="s">
        <v>491</v>
      </c>
      <c r="D267" s="452">
        <v>2</v>
      </c>
      <c r="E267" s="242"/>
      <c r="F267" s="1272" t="str">
        <f t="shared" si="30"/>
        <v/>
      </c>
    </row>
    <row r="268" spans="1:6" s="42" customFormat="1" outlineLevel="1">
      <c r="A268" s="418"/>
      <c r="B268" s="527" t="s">
        <v>1305</v>
      </c>
      <c r="C268" s="445"/>
      <c r="D268" s="452"/>
      <c r="E268" s="1184"/>
      <c r="F268" s="1272"/>
    </row>
    <row r="269" spans="1:6" s="42" customFormat="1" ht="25.5" outlineLevel="1">
      <c r="A269" s="418" t="s">
        <v>217</v>
      </c>
      <c r="B269" s="515" t="s">
        <v>1306</v>
      </c>
      <c r="C269" s="445" t="s">
        <v>491</v>
      </c>
      <c r="D269" s="452">
        <v>1</v>
      </c>
      <c r="E269" s="242"/>
      <c r="F269" s="1272" t="str">
        <f t="shared" ref="F269:F272" si="31">IF(N(E269),ROUND(E269*D269,2),"")</f>
        <v/>
      </c>
    </row>
    <row r="270" spans="1:6" s="42" customFormat="1" outlineLevel="1">
      <c r="A270" s="418" t="s">
        <v>218</v>
      </c>
      <c r="B270" s="515" t="s">
        <v>124</v>
      </c>
      <c r="C270" s="445" t="s">
        <v>491</v>
      </c>
      <c r="D270" s="452">
        <v>3</v>
      </c>
      <c r="E270" s="242"/>
      <c r="F270" s="1272" t="str">
        <f t="shared" si="31"/>
        <v/>
      </c>
    </row>
    <row r="271" spans="1:6" s="42" customFormat="1" outlineLevel="1">
      <c r="A271" s="418" t="s">
        <v>219</v>
      </c>
      <c r="B271" s="528" t="s">
        <v>712</v>
      </c>
      <c r="C271" s="445" t="s">
        <v>491</v>
      </c>
      <c r="D271" s="452">
        <v>1</v>
      </c>
      <c r="E271" s="242"/>
      <c r="F271" s="1272" t="str">
        <f t="shared" si="31"/>
        <v/>
      </c>
    </row>
    <row r="272" spans="1:6" s="42" customFormat="1" ht="13.5" outlineLevel="1" thickBot="1">
      <c r="A272" s="419" t="s">
        <v>220</v>
      </c>
      <c r="B272" s="516" t="s">
        <v>1307</v>
      </c>
      <c r="C272" s="467" t="s">
        <v>491</v>
      </c>
      <c r="D272" s="517">
        <v>1</v>
      </c>
      <c r="E272" s="403"/>
      <c r="F272" s="1273" t="str">
        <f t="shared" si="31"/>
        <v/>
      </c>
    </row>
    <row r="273" spans="1:6" s="42" customFormat="1" outlineLevel="1">
      <c r="A273" s="456"/>
      <c r="B273" s="457" t="s">
        <v>213</v>
      </c>
      <c r="C273" s="458" t="s">
        <v>159</v>
      </c>
      <c r="D273" s="459">
        <v>1</v>
      </c>
      <c r="E273" s="1274"/>
      <c r="F273" s="1310">
        <f>SUM(F256:F272)*D273</f>
        <v>0</v>
      </c>
    </row>
    <row r="274" spans="1:6" s="42" customFormat="1" outlineLevel="1">
      <c r="A274" s="344"/>
      <c r="B274" s="5"/>
      <c r="C274" s="257"/>
      <c r="D274" s="258"/>
      <c r="E274" s="1005"/>
      <c r="F274" s="1186"/>
    </row>
    <row r="275" spans="1:6" s="42" customFormat="1" outlineLevel="1">
      <c r="A275" s="418" t="s">
        <v>492</v>
      </c>
      <c r="B275" s="5" t="s">
        <v>158</v>
      </c>
      <c r="C275" s="319"/>
      <c r="D275" s="264"/>
      <c r="E275" s="1184"/>
      <c r="F275" s="1184"/>
    </row>
    <row r="276" spans="1:6" s="42" customFormat="1" ht="76.5" outlineLevel="1">
      <c r="A276" s="344"/>
      <c r="B276" s="6" t="s">
        <v>118</v>
      </c>
      <c r="C276" s="315"/>
      <c r="D276" s="258"/>
      <c r="E276" s="1005"/>
      <c r="F276" s="1005"/>
    </row>
    <row r="277" spans="1:6" s="42" customFormat="1" outlineLevel="1">
      <c r="A277" s="344"/>
      <c r="B277" s="26" t="s">
        <v>156</v>
      </c>
      <c r="C277" s="315"/>
      <c r="D277" s="258"/>
      <c r="E277" s="1005"/>
      <c r="F277" s="1005"/>
    </row>
    <row r="278" spans="1:6" s="42" customFormat="1" ht="14.25" outlineLevel="1">
      <c r="A278" s="418" t="s">
        <v>483</v>
      </c>
      <c r="B278" s="518" t="s">
        <v>116</v>
      </c>
      <c r="C278" s="263" t="s">
        <v>1063</v>
      </c>
      <c r="D278" s="264">
        <v>15</v>
      </c>
      <c r="E278" s="242"/>
      <c r="F278" s="1311" t="str">
        <f t="shared" ref="F278:F283" si="32">IF(N(E278),ROUND(E278*D278,2),"")</f>
        <v/>
      </c>
    </row>
    <row r="279" spans="1:6" s="42" customFormat="1" ht="14.25" outlineLevel="1">
      <c r="A279" s="418" t="s">
        <v>484</v>
      </c>
      <c r="B279" s="518" t="s">
        <v>1279</v>
      </c>
      <c r="C279" s="263" t="s">
        <v>1063</v>
      </c>
      <c r="D279" s="264">
        <v>55</v>
      </c>
      <c r="E279" s="242"/>
      <c r="F279" s="1311" t="str">
        <f t="shared" si="32"/>
        <v/>
      </c>
    </row>
    <row r="280" spans="1:6" s="42" customFormat="1" ht="14.25" outlineLevel="1">
      <c r="A280" s="418" t="s">
        <v>575</v>
      </c>
      <c r="B280" s="518" t="s">
        <v>1280</v>
      </c>
      <c r="C280" s="263" t="s">
        <v>1063</v>
      </c>
      <c r="D280" s="264">
        <v>20</v>
      </c>
      <c r="E280" s="242"/>
      <c r="F280" s="1311" t="str">
        <f t="shared" si="32"/>
        <v/>
      </c>
    </row>
    <row r="281" spans="1:6" s="42" customFormat="1" ht="14.25" outlineLevel="1">
      <c r="A281" s="418" t="s">
        <v>1074</v>
      </c>
      <c r="B281" s="518" t="s">
        <v>1533</v>
      </c>
      <c r="C281" s="263" t="s">
        <v>1063</v>
      </c>
      <c r="D281" s="264">
        <v>20</v>
      </c>
      <c r="E281" s="242"/>
      <c r="F281" s="1311" t="str">
        <f t="shared" si="32"/>
        <v/>
      </c>
    </row>
    <row r="282" spans="1:6" s="42" customFormat="1" outlineLevel="1">
      <c r="A282" s="344"/>
      <c r="B282" s="518"/>
      <c r="C282" s="257"/>
      <c r="D282" s="258"/>
      <c r="E282" s="1005"/>
      <c r="F282" s="1311"/>
    </row>
    <row r="283" spans="1:6" s="42" customFormat="1" outlineLevel="1">
      <c r="A283" s="252" t="s">
        <v>493</v>
      </c>
      <c r="B283" s="522" t="s">
        <v>713</v>
      </c>
      <c r="C283" s="523" t="s">
        <v>1063</v>
      </c>
      <c r="D283" s="303">
        <v>8</v>
      </c>
      <c r="E283" s="425"/>
      <c r="F283" s="1311" t="str">
        <f t="shared" si="32"/>
        <v/>
      </c>
    </row>
    <row r="284" spans="1:6" s="42" customFormat="1" ht="38.25" outlineLevel="1">
      <c r="A284" s="256"/>
      <c r="B284" s="524" t="s">
        <v>1308</v>
      </c>
      <c r="C284" s="257"/>
      <c r="D284" s="258"/>
      <c r="E284" s="1005"/>
      <c r="F284" s="1005"/>
    </row>
    <row r="285" spans="1:6" s="42" customFormat="1" outlineLevel="1">
      <c r="A285" s="259"/>
      <c r="B285" s="26" t="s">
        <v>1287</v>
      </c>
      <c r="C285" s="260"/>
      <c r="D285" s="261"/>
      <c r="E285" s="1006"/>
      <c r="F285" s="1006"/>
    </row>
    <row r="286" spans="1:6" s="42" customFormat="1" outlineLevel="1">
      <c r="A286" s="259"/>
      <c r="B286" s="26"/>
      <c r="C286" s="260"/>
      <c r="D286" s="261"/>
      <c r="E286" s="1006"/>
      <c r="F286" s="1006"/>
    </row>
    <row r="287" spans="1:6" s="42" customFormat="1" outlineLevel="1">
      <c r="A287" s="252" t="s">
        <v>901</v>
      </c>
      <c r="B287" s="522" t="s">
        <v>1285</v>
      </c>
      <c r="C287" s="523"/>
      <c r="D287" s="303"/>
      <c r="E287" s="1306"/>
      <c r="F287" s="1306"/>
    </row>
    <row r="288" spans="1:6" s="42" customFormat="1" ht="38.25" outlineLevel="1">
      <c r="A288" s="256"/>
      <c r="B288" s="524" t="s">
        <v>1286</v>
      </c>
      <c r="C288" s="257"/>
      <c r="D288" s="258"/>
      <c r="E288" s="1005"/>
      <c r="F288" s="1005"/>
    </row>
    <row r="289" spans="1:6" s="42" customFormat="1" outlineLevel="1">
      <c r="A289" s="259"/>
      <c r="B289" s="26" t="s">
        <v>1287</v>
      </c>
      <c r="C289" s="260"/>
      <c r="D289" s="261"/>
      <c r="E289" s="1006"/>
      <c r="F289" s="1006"/>
    </row>
    <row r="290" spans="1:6" s="244" customFormat="1" outlineLevel="1">
      <c r="A290" s="266" t="s">
        <v>500</v>
      </c>
      <c r="B290" s="515" t="s">
        <v>1288</v>
      </c>
      <c r="C290" s="268" t="s">
        <v>1063</v>
      </c>
      <c r="D290" s="265">
        <v>10</v>
      </c>
      <c r="E290" s="243"/>
      <c r="F290" s="1312" t="str">
        <f t="shared" ref="F290:F291" si="33">IF(N(E290),ROUND(E290*D290,2),"")</f>
        <v/>
      </c>
    </row>
    <row r="291" spans="1:6" s="244" customFormat="1" outlineLevel="1">
      <c r="A291" s="266" t="s">
        <v>583</v>
      </c>
      <c r="B291" s="515" t="s">
        <v>1289</v>
      </c>
      <c r="C291" s="268" t="s">
        <v>1063</v>
      </c>
      <c r="D291" s="265">
        <v>10</v>
      </c>
      <c r="E291" s="243"/>
      <c r="F291" s="1312" t="str">
        <f t="shared" si="33"/>
        <v/>
      </c>
    </row>
    <row r="292" spans="1:6" s="42" customFormat="1" outlineLevel="1">
      <c r="A292" s="259"/>
      <c r="B292" s="26"/>
      <c r="C292" s="260"/>
      <c r="D292" s="261"/>
      <c r="E292" s="1006"/>
      <c r="F292" s="1313"/>
    </row>
    <row r="293" spans="1:6" s="42" customFormat="1" outlineLevel="1">
      <c r="A293" s="313" t="s">
        <v>588</v>
      </c>
      <c r="B293" s="253" t="s">
        <v>1309</v>
      </c>
      <c r="C293" s="417"/>
      <c r="D293" s="255"/>
      <c r="E293" s="1004"/>
      <c r="F293" s="1281"/>
    </row>
    <row r="294" spans="1:6" s="42" customFormat="1" ht="38.25" outlineLevel="1">
      <c r="A294" s="344"/>
      <c r="B294" s="6" t="s">
        <v>1310</v>
      </c>
      <c r="C294" s="315"/>
      <c r="D294" s="258"/>
      <c r="E294" s="1005"/>
      <c r="F294" s="1314"/>
    </row>
    <row r="295" spans="1:6" s="42" customFormat="1" outlineLevel="1">
      <c r="A295" s="418" t="s">
        <v>501</v>
      </c>
      <c r="B295" s="515" t="s">
        <v>1312</v>
      </c>
      <c r="C295" s="445" t="s">
        <v>491</v>
      </c>
      <c r="D295" s="452">
        <v>3</v>
      </c>
      <c r="E295" s="242"/>
      <c r="F295" s="1312" t="str">
        <f t="shared" ref="F295:F297" si="34">IF(N(E295),ROUND(E295*D295,2),"")</f>
        <v/>
      </c>
    </row>
    <row r="296" spans="1:6" s="42" customFormat="1" outlineLevel="1">
      <c r="A296" s="418" t="s">
        <v>502</v>
      </c>
      <c r="B296" s="515" t="s">
        <v>1311</v>
      </c>
      <c r="C296" s="445" t="s">
        <v>491</v>
      </c>
      <c r="D296" s="452">
        <v>2</v>
      </c>
      <c r="E296" s="242"/>
      <c r="F296" s="1312" t="str">
        <f t="shared" si="34"/>
        <v/>
      </c>
    </row>
    <row r="297" spans="1:6" s="42" customFormat="1" outlineLevel="1">
      <c r="A297" s="418" t="s">
        <v>590</v>
      </c>
      <c r="B297" s="515" t="s">
        <v>1313</v>
      </c>
      <c r="C297" s="445" t="s">
        <v>491</v>
      </c>
      <c r="D297" s="452">
        <v>2</v>
      </c>
      <c r="E297" s="242"/>
      <c r="F297" s="1312" t="str">
        <f t="shared" si="34"/>
        <v/>
      </c>
    </row>
    <row r="298" spans="1:6" s="42" customFormat="1" outlineLevel="1">
      <c r="A298" s="344"/>
      <c r="B298" s="6"/>
      <c r="C298" s="257"/>
      <c r="D298" s="258"/>
      <c r="E298" s="1005"/>
      <c r="F298" s="1315"/>
    </row>
    <row r="299" spans="1:6" s="42" customFormat="1" outlineLevel="1">
      <c r="A299" s="252" t="s">
        <v>494</v>
      </c>
      <c r="B299" s="519" t="s">
        <v>1293</v>
      </c>
      <c r="C299" s="254" t="s">
        <v>491</v>
      </c>
      <c r="D299" s="255">
        <v>2</v>
      </c>
      <c r="E299" s="239"/>
      <c r="F299" s="1311" t="str">
        <f t="shared" ref="F299" si="35">IF(N(E299),ROUND(E299*D299,2),"")</f>
        <v/>
      </c>
    </row>
    <row r="300" spans="1:6" s="42" customFormat="1" ht="25.5" outlineLevel="1">
      <c r="A300" s="256"/>
      <c r="B300" s="529" t="s">
        <v>1295</v>
      </c>
      <c r="C300" s="257"/>
      <c r="D300" s="258"/>
      <c r="E300" s="1005"/>
      <c r="F300" s="1314"/>
    </row>
    <row r="301" spans="1:6" s="42" customFormat="1" outlineLevel="1">
      <c r="A301" s="259"/>
      <c r="B301" s="26" t="s">
        <v>1294</v>
      </c>
      <c r="C301" s="260"/>
      <c r="D301" s="261"/>
      <c r="E301" s="1006"/>
      <c r="F301" s="1313"/>
    </row>
    <row r="302" spans="1:6" s="42" customFormat="1" outlineLevel="1" collapsed="1">
      <c r="A302" s="256"/>
      <c r="B302" s="6"/>
      <c r="C302" s="257"/>
      <c r="D302" s="258"/>
      <c r="E302" s="1005"/>
      <c r="F302" s="1314"/>
    </row>
    <row r="303" spans="1:6" s="42" customFormat="1" outlineLevel="1">
      <c r="A303" s="252" t="s">
        <v>897</v>
      </c>
      <c r="B303" s="519" t="s">
        <v>1290</v>
      </c>
      <c r="C303" s="254" t="s">
        <v>491</v>
      </c>
      <c r="D303" s="255">
        <v>1</v>
      </c>
      <c r="E303" s="239"/>
      <c r="F303" s="1311" t="str">
        <f t="shared" ref="F303" si="36">IF(N(E303),ROUND(E303*D303,2),"")</f>
        <v/>
      </c>
    </row>
    <row r="304" spans="1:6" s="42" customFormat="1" ht="25.5" outlineLevel="1">
      <c r="A304" s="256"/>
      <c r="B304" s="391" t="s">
        <v>1292</v>
      </c>
      <c r="C304" s="257"/>
      <c r="D304" s="258"/>
      <c r="E304" s="1005"/>
      <c r="F304" s="1314"/>
    </row>
    <row r="305" spans="1:6" s="42" customFormat="1" outlineLevel="1">
      <c r="A305" s="259"/>
      <c r="B305" s="26" t="s">
        <v>1291</v>
      </c>
      <c r="C305" s="260"/>
      <c r="D305" s="261"/>
      <c r="E305" s="1006"/>
      <c r="F305" s="1313"/>
    </row>
    <row r="306" spans="1:6" s="42" customFormat="1" outlineLevel="1">
      <c r="A306" s="256"/>
      <c r="B306" s="6"/>
      <c r="C306" s="257"/>
      <c r="D306" s="258"/>
      <c r="E306" s="1006"/>
      <c r="F306" s="1313"/>
    </row>
    <row r="307" spans="1:6" s="42" customFormat="1" ht="25.5" outlineLevel="1">
      <c r="A307" s="252" t="s">
        <v>898</v>
      </c>
      <c r="B307" s="519" t="s">
        <v>714</v>
      </c>
      <c r="C307" s="254" t="s">
        <v>491</v>
      </c>
      <c r="D307" s="255">
        <v>2</v>
      </c>
      <c r="E307" s="240"/>
      <c r="F307" s="1311" t="str">
        <f t="shared" ref="F307" si="37">IF(N(E307),ROUND(E307*D307,2),"")</f>
        <v/>
      </c>
    </row>
    <row r="308" spans="1:6" s="42" customFormat="1" outlineLevel="1" collapsed="1">
      <c r="A308" s="259"/>
      <c r="B308" s="26" t="s">
        <v>1291</v>
      </c>
      <c r="C308" s="260"/>
      <c r="D308" s="261"/>
      <c r="E308" s="1006"/>
      <c r="F308" s="1313"/>
    </row>
    <row r="309" spans="1:6" s="42" customFormat="1" outlineLevel="1">
      <c r="A309" s="256"/>
      <c r="B309" s="6"/>
      <c r="C309" s="257"/>
      <c r="D309" s="258"/>
      <c r="E309" s="1307"/>
      <c r="F309" s="1316"/>
    </row>
    <row r="310" spans="1:6" s="42" customFormat="1" outlineLevel="1">
      <c r="A310" s="252" t="s">
        <v>899</v>
      </c>
      <c r="B310" s="522" t="s">
        <v>1281</v>
      </c>
      <c r="C310" s="523"/>
      <c r="D310" s="303"/>
      <c r="E310" s="1317"/>
      <c r="F310" s="1318"/>
    </row>
    <row r="311" spans="1:6" s="42" customFormat="1" ht="25.5" outlineLevel="1">
      <c r="A311" s="256"/>
      <c r="B311" s="524" t="s">
        <v>1282</v>
      </c>
      <c r="C311" s="257"/>
      <c r="D311" s="258"/>
      <c r="E311" s="1317"/>
      <c r="F311" s="1318"/>
    </row>
    <row r="312" spans="1:6" s="42" customFormat="1" outlineLevel="1">
      <c r="A312" s="259"/>
      <c r="B312" s="26" t="s">
        <v>161</v>
      </c>
      <c r="C312" s="260"/>
      <c r="D312" s="261"/>
      <c r="E312" s="1006"/>
      <c r="F312" s="1313"/>
    </row>
    <row r="313" spans="1:6" s="42" customFormat="1" outlineLevel="1">
      <c r="A313" s="266" t="s">
        <v>910</v>
      </c>
      <c r="B313" s="515" t="s">
        <v>1283</v>
      </c>
      <c r="C313" s="268" t="s">
        <v>1063</v>
      </c>
      <c r="D313" s="265">
        <v>10</v>
      </c>
      <c r="E313" s="241"/>
      <c r="F313" s="1312" t="str">
        <f t="shared" ref="F313:F314" si="38">IF(N(E313),ROUND(E313*D313,2),"")</f>
        <v/>
      </c>
    </row>
    <row r="314" spans="1:6" s="244" customFormat="1" outlineLevel="1">
      <c r="A314" s="266" t="s">
        <v>1000</v>
      </c>
      <c r="B314" s="515" t="s">
        <v>1284</v>
      </c>
      <c r="C314" s="268" t="s">
        <v>1063</v>
      </c>
      <c r="D314" s="265">
        <v>10</v>
      </c>
      <c r="E314" s="243"/>
      <c r="F314" s="1311" t="str">
        <f t="shared" si="38"/>
        <v/>
      </c>
    </row>
    <row r="315" spans="1:6" s="244" customFormat="1" outlineLevel="1">
      <c r="A315" s="259"/>
      <c r="B315" s="26"/>
      <c r="C315" s="260"/>
      <c r="D315" s="261"/>
      <c r="E315" s="1166"/>
      <c r="F315" s="1280"/>
    </row>
    <row r="316" spans="1:6" s="42" customFormat="1" ht="38.25" outlineLevel="1">
      <c r="A316" s="256" t="s">
        <v>909</v>
      </c>
      <c r="B316" s="253" t="s">
        <v>715</v>
      </c>
      <c r="C316" s="257" t="s">
        <v>491</v>
      </c>
      <c r="D316" s="258">
        <v>1</v>
      </c>
      <c r="E316" s="239"/>
      <c r="F316" s="1311" t="str">
        <f t="shared" ref="F316" si="39">IF(N(E316),ROUND(E316*D316,2),"")</f>
        <v/>
      </c>
    </row>
    <row r="317" spans="1:6" s="46" customFormat="1" ht="178.5" outlineLevel="1">
      <c r="A317" s="256"/>
      <c r="B317" s="12" t="s">
        <v>716</v>
      </c>
      <c r="C317" s="257"/>
      <c r="D317" s="258"/>
      <c r="E317" s="1005"/>
      <c r="F317" s="1314"/>
    </row>
    <row r="318" spans="1:6" s="46" customFormat="1" outlineLevel="1">
      <c r="A318" s="277"/>
      <c r="B318" s="26" t="s">
        <v>121</v>
      </c>
      <c r="C318" s="279"/>
      <c r="D318" s="280"/>
      <c r="E318" s="1006"/>
      <c r="F318" s="1313"/>
    </row>
    <row r="319" spans="1:6" s="46" customFormat="1" outlineLevel="1">
      <c r="A319" s="269"/>
      <c r="B319" s="6"/>
      <c r="C319" s="271"/>
      <c r="D319" s="272"/>
      <c r="E319" s="1006"/>
      <c r="F319" s="1313"/>
    </row>
    <row r="320" spans="1:6" s="46" customFormat="1" ht="76.5" outlineLevel="1">
      <c r="A320" s="252" t="s">
        <v>916</v>
      </c>
      <c r="B320" s="530" t="s">
        <v>2289</v>
      </c>
      <c r="C320" s="531" t="s">
        <v>491</v>
      </c>
      <c r="D320" s="532">
        <v>1</v>
      </c>
      <c r="E320" s="426"/>
      <c r="F320" s="1319" t="str">
        <f t="shared" ref="F320" si="40">IF(N(E320),ROUND(E320*D320,2),"")</f>
        <v/>
      </c>
    </row>
    <row r="321" spans="1:9" s="46" customFormat="1" outlineLevel="1">
      <c r="A321" s="259"/>
      <c r="B321" s="26" t="s">
        <v>121</v>
      </c>
      <c r="C321" s="279"/>
      <c r="D321" s="280"/>
      <c r="E321" s="1006"/>
      <c r="F321" s="1320"/>
    </row>
    <row r="322" spans="1:9" s="46" customFormat="1" outlineLevel="1">
      <c r="A322" s="269"/>
      <c r="B322" s="270"/>
      <c r="C322" s="271"/>
      <c r="D322" s="272"/>
      <c r="E322" s="1006"/>
      <c r="F322" s="1321"/>
    </row>
    <row r="323" spans="1:9" s="244" customFormat="1" outlineLevel="1">
      <c r="A323" s="533" t="s">
        <v>987</v>
      </c>
      <c r="B323" s="534" t="s">
        <v>1314</v>
      </c>
      <c r="C323" s="535"/>
      <c r="D323" s="536"/>
      <c r="E323" s="1004"/>
      <c r="F323" s="1322"/>
    </row>
    <row r="324" spans="1:9" s="14" customFormat="1" ht="38.25" outlineLevel="1">
      <c r="A324" s="500"/>
      <c r="B324" s="537" t="s">
        <v>1315</v>
      </c>
      <c r="C324" s="538"/>
      <c r="D324" s="539"/>
      <c r="E324" s="1323"/>
      <c r="F324" s="1324"/>
    </row>
    <row r="325" spans="1:9" s="14" customFormat="1" outlineLevel="1">
      <c r="A325" s="540"/>
      <c r="B325" s="541" t="s">
        <v>1316</v>
      </c>
      <c r="C325" s="542"/>
      <c r="D325" s="543"/>
      <c r="E325" s="1325"/>
      <c r="F325" s="1326"/>
    </row>
    <row r="326" spans="1:9" s="14" customFormat="1" outlineLevel="1">
      <c r="A326" s="544" t="s">
        <v>1001</v>
      </c>
      <c r="B326" s="545" t="s">
        <v>1317</v>
      </c>
      <c r="C326" s="546" t="s">
        <v>491</v>
      </c>
      <c r="D326" s="547">
        <v>2</v>
      </c>
      <c r="E326" s="984"/>
      <c r="F326" s="1327" t="str">
        <f t="shared" ref="F326:F331" si="41">IF(N(E326),ROUND(E326*D326,2),"")</f>
        <v/>
      </c>
    </row>
    <row r="327" spans="1:9" s="398" customFormat="1" outlineLevel="1">
      <c r="A327" s="544" t="s">
        <v>1028</v>
      </c>
      <c r="B327" s="545" t="s">
        <v>1318</v>
      </c>
      <c r="C327" s="546" t="s">
        <v>491</v>
      </c>
      <c r="D327" s="547">
        <v>1</v>
      </c>
      <c r="E327" s="984"/>
      <c r="F327" s="1327" t="str">
        <f t="shared" si="41"/>
        <v/>
      </c>
    </row>
    <row r="328" spans="1:9" s="398" customFormat="1" outlineLevel="1">
      <c r="A328" s="544" t="s">
        <v>264</v>
      </c>
      <c r="B328" s="545" t="s">
        <v>1319</v>
      </c>
      <c r="C328" s="546" t="s">
        <v>491</v>
      </c>
      <c r="D328" s="547">
        <v>1</v>
      </c>
      <c r="E328" s="984"/>
      <c r="F328" s="1327" t="str">
        <f t="shared" si="41"/>
        <v/>
      </c>
    </row>
    <row r="329" spans="1:9" s="398" customFormat="1" outlineLevel="1">
      <c r="A329" s="544" t="s">
        <v>265</v>
      </c>
      <c r="B329" s="545" t="s">
        <v>1320</v>
      </c>
      <c r="C329" s="546" t="s">
        <v>491</v>
      </c>
      <c r="D329" s="547">
        <v>1</v>
      </c>
      <c r="E329" s="984"/>
      <c r="F329" s="1327" t="str">
        <f t="shared" si="41"/>
        <v/>
      </c>
    </row>
    <row r="330" spans="1:9" s="398" customFormat="1" outlineLevel="1">
      <c r="A330" s="544" t="s">
        <v>1327</v>
      </c>
      <c r="B330" s="545" t="s">
        <v>1321</v>
      </c>
      <c r="C330" s="546" t="s">
        <v>491</v>
      </c>
      <c r="D330" s="547">
        <v>1</v>
      </c>
      <c r="E330" s="984"/>
      <c r="F330" s="1327" t="str">
        <f t="shared" si="41"/>
        <v/>
      </c>
    </row>
    <row r="331" spans="1:9" s="398" customFormat="1" outlineLevel="1">
      <c r="A331" s="544" t="s">
        <v>1328</v>
      </c>
      <c r="B331" s="545" t="s">
        <v>1322</v>
      </c>
      <c r="C331" s="546" t="s">
        <v>491</v>
      </c>
      <c r="D331" s="547">
        <v>1</v>
      </c>
      <c r="E331" s="984"/>
      <c r="F331" s="1327" t="str">
        <f t="shared" si="41"/>
        <v/>
      </c>
    </row>
    <row r="332" spans="1:9" s="398" customFormat="1" outlineLevel="1">
      <c r="A332" s="548"/>
      <c r="B332" s="549"/>
      <c r="C332" s="550"/>
      <c r="D332" s="551"/>
      <c r="E332" s="1328"/>
      <c r="F332" s="1329"/>
    </row>
    <row r="333" spans="1:9" s="398" customFormat="1" ht="76.5" outlineLevel="1">
      <c r="A333" s="252" t="s">
        <v>990</v>
      </c>
      <c r="B333" s="552" t="s">
        <v>1534</v>
      </c>
      <c r="C333" s="553"/>
      <c r="D333" s="554"/>
      <c r="E333" s="1330"/>
      <c r="F333" s="1185"/>
    </row>
    <row r="334" spans="1:9" s="398" customFormat="1" ht="38.25" outlineLevel="1">
      <c r="A334" s="262" t="s">
        <v>1035</v>
      </c>
      <c r="B334" s="644" t="s">
        <v>1535</v>
      </c>
      <c r="C334" s="263" t="s">
        <v>491</v>
      </c>
      <c r="D334" s="264">
        <v>2</v>
      </c>
      <c r="E334" s="242"/>
      <c r="F334" s="1327" t="str">
        <f t="shared" ref="F334" si="42">IF(N(E334),ROUND(E334*D334,2),"")</f>
        <v/>
      </c>
    </row>
    <row r="335" spans="1:9" s="398" customFormat="1" outlineLevel="1">
      <c r="A335" s="1135"/>
      <c r="B335" s="1136"/>
      <c r="C335" s="1080"/>
      <c r="D335" s="1137"/>
      <c r="E335" s="1261"/>
      <c r="F335" s="1331"/>
    </row>
    <row r="336" spans="1:9" s="42" customFormat="1" ht="13.5" thickBot="1">
      <c r="A336" s="43"/>
      <c r="B336" s="88" t="s">
        <v>378</v>
      </c>
      <c r="C336" s="112"/>
      <c r="D336" s="112"/>
      <c r="E336" s="1251"/>
      <c r="F336" s="1252">
        <f>SUM(F274:F335,F273)</f>
        <v>0</v>
      </c>
      <c r="G336" s="13"/>
      <c r="H336" s="41"/>
      <c r="I336" s="41"/>
    </row>
    <row r="337" spans="1:9" s="46" customFormat="1" ht="13.5" thickBot="1">
      <c r="A337" s="108"/>
      <c r="B337" s="109"/>
      <c r="C337" s="110"/>
      <c r="D337" s="111"/>
      <c r="E337" s="1212"/>
      <c r="F337" s="1227"/>
      <c r="G337" s="45"/>
      <c r="H337" s="45"/>
    </row>
    <row r="338" spans="1:9" s="87" customFormat="1" ht="26.25" thickBot="1">
      <c r="A338" s="178" t="s">
        <v>662</v>
      </c>
      <c r="B338" s="179" t="s">
        <v>2135</v>
      </c>
      <c r="C338" s="89" t="s">
        <v>257</v>
      </c>
      <c r="D338" s="180">
        <v>2</v>
      </c>
      <c r="E338" s="88"/>
      <c r="F338" s="1305">
        <f>D338*E338</f>
        <v>0</v>
      </c>
      <c r="G338" s="25"/>
      <c r="H338" s="25"/>
    </row>
    <row r="339" spans="1:9" s="46" customFormat="1" ht="20.100000000000001" customHeight="1">
      <c r="A339" s="100"/>
      <c r="B339" s="101"/>
      <c r="C339" s="159"/>
      <c r="D339" s="73"/>
      <c r="E339" s="1261"/>
      <c r="F339" s="1262"/>
      <c r="G339" s="45"/>
      <c r="H339" s="45"/>
    </row>
    <row r="340" spans="1:9" s="42" customFormat="1" collapsed="1">
      <c r="A340" s="104" t="s">
        <v>664</v>
      </c>
      <c r="B340" s="105" t="s">
        <v>717</v>
      </c>
      <c r="C340" s="160"/>
      <c r="D340" s="161"/>
      <c r="E340" s="1263"/>
      <c r="F340" s="1264"/>
      <c r="G340" s="13"/>
      <c r="H340" s="41"/>
      <c r="I340" s="41"/>
    </row>
    <row r="341" spans="1:9" s="42" customFormat="1" outlineLevel="1">
      <c r="A341" s="108"/>
      <c r="B341" s="109"/>
      <c r="C341" s="110"/>
      <c r="D341" s="111"/>
      <c r="E341" s="1212"/>
      <c r="F341" s="1213"/>
    </row>
    <row r="342" spans="1:9" s="42" customFormat="1" outlineLevel="1">
      <c r="A342" s="313" t="s">
        <v>490</v>
      </c>
      <c r="B342" s="253" t="s">
        <v>718</v>
      </c>
      <c r="C342" s="417"/>
      <c r="D342" s="255"/>
      <c r="E342" s="1004"/>
      <c r="F342" s="1004"/>
    </row>
    <row r="343" spans="1:9" s="42" customFormat="1" ht="102" outlineLevel="1">
      <c r="A343" s="344"/>
      <c r="B343" s="6" t="s">
        <v>1296</v>
      </c>
      <c r="C343" s="315"/>
      <c r="D343" s="258"/>
      <c r="E343" s="1005"/>
      <c r="F343" s="1005"/>
    </row>
    <row r="344" spans="1:9" s="42" customFormat="1" ht="25.5" outlineLevel="1">
      <c r="A344" s="418" t="s">
        <v>487</v>
      </c>
      <c r="B344" s="469" t="s">
        <v>2134</v>
      </c>
      <c r="C344" s="445" t="s">
        <v>491</v>
      </c>
      <c r="D344" s="452">
        <v>1</v>
      </c>
      <c r="E344" s="242"/>
      <c r="F344" s="1312" t="str">
        <f t="shared" ref="F344" si="43">IF(N(E344),ROUND(E344*D344,2),"")</f>
        <v/>
      </c>
    </row>
    <row r="345" spans="1:9" s="42" customFormat="1" outlineLevel="1">
      <c r="A345" s="418"/>
      <c r="B345" s="527" t="s">
        <v>711</v>
      </c>
      <c r="C345" s="445"/>
      <c r="D345" s="452"/>
      <c r="E345" s="1184"/>
      <c r="F345" s="1272"/>
    </row>
    <row r="346" spans="1:9" s="42" customFormat="1" ht="25.5" outlineLevel="1">
      <c r="A346" s="418" t="s">
        <v>488</v>
      </c>
      <c r="B346" s="515" t="s">
        <v>1297</v>
      </c>
      <c r="C346" s="445" t="s">
        <v>491</v>
      </c>
      <c r="D346" s="452">
        <v>1</v>
      </c>
      <c r="E346" s="242"/>
      <c r="F346" s="1272" t="str">
        <f t="shared" ref="F346:F360" si="44">IF(N(E346),ROUND(E346*D346,2),"")</f>
        <v/>
      </c>
    </row>
    <row r="347" spans="1:9" s="42" customFormat="1" ht="25.5" outlineLevel="1">
      <c r="A347" s="418" t="s">
        <v>968</v>
      </c>
      <c r="B347" s="515" t="s">
        <v>1298</v>
      </c>
      <c r="C347" s="445" t="s">
        <v>491</v>
      </c>
      <c r="D347" s="452">
        <v>1</v>
      </c>
      <c r="E347" s="242"/>
      <c r="F347" s="1272" t="str">
        <f t="shared" si="44"/>
        <v/>
      </c>
    </row>
    <row r="348" spans="1:9" s="42" customFormat="1" ht="25.5" outlineLevel="1">
      <c r="A348" s="418" t="s">
        <v>969</v>
      </c>
      <c r="B348" s="515" t="s">
        <v>1299</v>
      </c>
      <c r="C348" s="445" t="s">
        <v>491</v>
      </c>
      <c r="D348" s="452">
        <v>2</v>
      </c>
      <c r="E348" s="242"/>
      <c r="F348" s="1272" t="str">
        <f t="shared" si="44"/>
        <v/>
      </c>
    </row>
    <row r="349" spans="1:9" s="42" customFormat="1" outlineLevel="1">
      <c r="A349" s="418" t="s">
        <v>970</v>
      </c>
      <c r="B349" s="515" t="s">
        <v>124</v>
      </c>
      <c r="C349" s="445" t="s">
        <v>491</v>
      </c>
      <c r="D349" s="452">
        <v>8</v>
      </c>
      <c r="E349" s="242"/>
      <c r="F349" s="1272" t="str">
        <f t="shared" si="44"/>
        <v/>
      </c>
    </row>
    <row r="350" spans="1:9" s="42" customFormat="1" outlineLevel="1">
      <c r="A350" s="418" t="s">
        <v>1269</v>
      </c>
      <c r="B350" s="515" t="s">
        <v>1300</v>
      </c>
      <c r="C350" s="445" t="s">
        <v>491</v>
      </c>
      <c r="D350" s="452">
        <v>6</v>
      </c>
      <c r="E350" s="242"/>
      <c r="F350" s="1272" t="str">
        <f t="shared" si="44"/>
        <v/>
      </c>
    </row>
    <row r="351" spans="1:9" s="42" customFormat="1" outlineLevel="1">
      <c r="A351" s="418" t="s">
        <v>1446</v>
      </c>
      <c r="B351" s="515" t="s">
        <v>123</v>
      </c>
      <c r="C351" s="445" t="s">
        <v>491</v>
      </c>
      <c r="D351" s="452">
        <v>2</v>
      </c>
      <c r="E351" s="242"/>
      <c r="F351" s="1272" t="str">
        <f t="shared" si="44"/>
        <v/>
      </c>
    </row>
    <row r="352" spans="1:9" s="42" customFormat="1" outlineLevel="1">
      <c r="A352" s="418" t="s">
        <v>1454</v>
      </c>
      <c r="B352" s="515" t="s">
        <v>1301</v>
      </c>
      <c r="C352" s="445" t="s">
        <v>491</v>
      </c>
      <c r="D352" s="452">
        <v>1</v>
      </c>
      <c r="E352" s="242"/>
      <c r="F352" s="1272" t="str">
        <f t="shared" si="44"/>
        <v/>
      </c>
    </row>
    <row r="353" spans="1:6" s="42" customFormat="1" outlineLevel="1">
      <c r="A353" s="418" t="s">
        <v>604</v>
      </c>
      <c r="B353" s="515" t="s">
        <v>1302</v>
      </c>
      <c r="C353" s="445" t="s">
        <v>491</v>
      </c>
      <c r="D353" s="452">
        <v>1</v>
      </c>
      <c r="E353" s="242"/>
      <c r="F353" s="1272" t="str">
        <f t="shared" si="44"/>
        <v/>
      </c>
    </row>
    <row r="354" spans="1:6" s="42" customFormat="1" outlineLevel="1">
      <c r="A354" s="418" t="s">
        <v>215</v>
      </c>
      <c r="B354" s="515" t="s">
        <v>1303</v>
      </c>
      <c r="C354" s="445" t="s">
        <v>491</v>
      </c>
      <c r="D354" s="452">
        <v>1</v>
      </c>
      <c r="E354" s="242"/>
      <c r="F354" s="1272" t="str">
        <f t="shared" si="44"/>
        <v/>
      </c>
    </row>
    <row r="355" spans="1:6" s="42" customFormat="1" outlineLevel="1">
      <c r="A355" s="418" t="s">
        <v>216</v>
      </c>
      <c r="B355" s="515" t="s">
        <v>1304</v>
      </c>
      <c r="C355" s="445" t="s">
        <v>491</v>
      </c>
      <c r="D355" s="452">
        <v>1</v>
      </c>
      <c r="E355" s="242"/>
      <c r="F355" s="1272" t="str">
        <f t="shared" si="44"/>
        <v/>
      </c>
    </row>
    <row r="356" spans="1:6" s="42" customFormat="1" outlineLevel="1">
      <c r="A356" s="418"/>
      <c r="B356" s="527" t="s">
        <v>1305</v>
      </c>
      <c r="C356" s="445"/>
      <c r="D356" s="452"/>
      <c r="E356" s="1184"/>
      <c r="F356" s="1272" t="str">
        <f t="shared" si="44"/>
        <v/>
      </c>
    </row>
    <row r="357" spans="1:6" s="42" customFormat="1" ht="25.5" outlineLevel="1">
      <c r="A357" s="418" t="s">
        <v>217</v>
      </c>
      <c r="B357" s="515" t="s">
        <v>1306</v>
      </c>
      <c r="C357" s="445" t="s">
        <v>491</v>
      </c>
      <c r="D357" s="452">
        <v>1</v>
      </c>
      <c r="E357" s="242"/>
      <c r="F357" s="1272" t="str">
        <f t="shared" si="44"/>
        <v/>
      </c>
    </row>
    <row r="358" spans="1:6" s="42" customFormat="1" outlineLevel="1">
      <c r="A358" s="418" t="s">
        <v>218</v>
      </c>
      <c r="B358" s="515" t="s">
        <v>124</v>
      </c>
      <c r="C358" s="445" t="s">
        <v>491</v>
      </c>
      <c r="D358" s="452">
        <v>3</v>
      </c>
      <c r="E358" s="242"/>
      <c r="F358" s="1272" t="str">
        <f t="shared" si="44"/>
        <v/>
      </c>
    </row>
    <row r="359" spans="1:6" s="42" customFormat="1" outlineLevel="1">
      <c r="A359" s="418" t="s">
        <v>219</v>
      </c>
      <c r="B359" s="528" t="s">
        <v>712</v>
      </c>
      <c r="C359" s="445" t="s">
        <v>491</v>
      </c>
      <c r="D359" s="452">
        <v>1</v>
      </c>
      <c r="E359" s="242"/>
      <c r="F359" s="1272" t="str">
        <f t="shared" si="44"/>
        <v/>
      </c>
    </row>
    <row r="360" spans="1:6" s="42" customFormat="1" ht="13.5" outlineLevel="1" thickBot="1">
      <c r="A360" s="419" t="s">
        <v>220</v>
      </c>
      <c r="B360" s="516" t="s">
        <v>1307</v>
      </c>
      <c r="C360" s="467" t="s">
        <v>491</v>
      </c>
      <c r="D360" s="517">
        <v>1</v>
      </c>
      <c r="E360" s="403"/>
      <c r="F360" s="1273" t="str">
        <f t="shared" si="44"/>
        <v/>
      </c>
    </row>
    <row r="361" spans="1:6" s="42" customFormat="1" outlineLevel="1">
      <c r="A361" s="456"/>
      <c r="B361" s="457" t="s">
        <v>213</v>
      </c>
      <c r="C361" s="458" t="s">
        <v>159</v>
      </c>
      <c r="D361" s="459">
        <v>1</v>
      </c>
      <c r="E361" s="1006"/>
      <c r="F361" s="1332">
        <f>SUM(F344:F360)</f>
        <v>0</v>
      </c>
    </row>
    <row r="362" spans="1:6" s="42" customFormat="1" outlineLevel="1">
      <c r="A362" s="344"/>
      <c r="B362" s="5"/>
      <c r="C362" s="257"/>
      <c r="D362" s="258"/>
      <c r="E362" s="1005"/>
      <c r="F362" s="1186"/>
    </row>
    <row r="363" spans="1:6" s="42" customFormat="1" outlineLevel="1">
      <c r="A363" s="313" t="s">
        <v>492</v>
      </c>
      <c r="B363" s="253" t="s">
        <v>158</v>
      </c>
      <c r="C363" s="417"/>
      <c r="D363" s="255"/>
      <c r="E363" s="1004"/>
      <c r="F363" s="1004"/>
    </row>
    <row r="364" spans="1:6" s="42" customFormat="1" ht="76.5" outlineLevel="1">
      <c r="A364" s="344"/>
      <c r="B364" s="6" t="s">
        <v>118</v>
      </c>
      <c r="C364" s="315"/>
      <c r="D364" s="258"/>
      <c r="E364" s="1005"/>
      <c r="F364" s="1005"/>
    </row>
    <row r="365" spans="1:6" s="42" customFormat="1" outlineLevel="1">
      <c r="A365" s="344"/>
      <c r="B365" s="26" t="s">
        <v>156</v>
      </c>
      <c r="C365" s="315"/>
      <c r="D365" s="258"/>
      <c r="E365" s="1005"/>
      <c r="F365" s="1005"/>
    </row>
    <row r="366" spans="1:6" s="42" customFormat="1" ht="14.25" outlineLevel="1">
      <c r="A366" s="418" t="s">
        <v>483</v>
      </c>
      <c r="B366" s="518" t="s">
        <v>116</v>
      </c>
      <c r="C366" s="263" t="s">
        <v>1063</v>
      </c>
      <c r="D366" s="264">
        <v>15</v>
      </c>
      <c r="E366" s="242"/>
      <c r="F366" s="1312" t="str">
        <f t="shared" ref="F366:F369" si="45">IF(N(E366),ROUND(E366*D366,2),"")</f>
        <v/>
      </c>
    </row>
    <row r="367" spans="1:6" s="42" customFormat="1" ht="14.25" outlineLevel="1">
      <c r="A367" s="418" t="s">
        <v>484</v>
      </c>
      <c r="B367" s="518" t="s">
        <v>1279</v>
      </c>
      <c r="C367" s="263" t="s">
        <v>1063</v>
      </c>
      <c r="D367" s="264">
        <v>55</v>
      </c>
      <c r="E367" s="242"/>
      <c r="F367" s="1312" t="str">
        <f t="shared" si="45"/>
        <v/>
      </c>
    </row>
    <row r="368" spans="1:6" s="42" customFormat="1" ht="14.25" outlineLevel="1">
      <c r="A368" s="418" t="s">
        <v>575</v>
      </c>
      <c r="B368" s="518" t="s">
        <v>1280</v>
      </c>
      <c r="C368" s="263" t="s">
        <v>1063</v>
      </c>
      <c r="D368" s="264">
        <v>20</v>
      </c>
      <c r="E368" s="242"/>
      <c r="F368" s="1312" t="str">
        <f t="shared" si="45"/>
        <v/>
      </c>
    </row>
    <row r="369" spans="1:6" s="42" customFormat="1" ht="14.25" outlineLevel="1">
      <c r="A369" s="418" t="s">
        <v>1074</v>
      </c>
      <c r="B369" s="518" t="s">
        <v>1533</v>
      </c>
      <c r="C369" s="263" t="s">
        <v>1063</v>
      </c>
      <c r="D369" s="264">
        <v>20</v>
      </c>
      <c r="E369" s="242"/>
      <c r="F369" s="1312" t="str">
        <f t="shared" si="45"/>
        <v/>
      </c>
    </row>
    <row r="370" spans="1:6" s="42" customFormat="1" outlineLevel="1">
      <c r="A370" s="344"/>
      <c r="B370" s="518"/>
      <c r="C370" s="257"/>
      <c r="D370" s="258"/>
      <c r="E370" s="1005"/>
      <c r="F370" s="1315"/>
    </row>
    <row r="371" spans="1:6" s="42" customFormat="1" outlineLevel="1">
      <c r="A371" s="252" t="s">
        <v>493</v>
      </c>
      <c r="B371" s="522" t="s">
        <v>713</v>
      </c>
      <c r="C371" s="523" t="s">
        <v>1063</v>
      </c>
      <c r="D371" s="303">
        <v>8</v>
      </c>
      <c r="E371" s="425"/>
      <c r="F371" s="1311" t="str">
        <f t="shared" ref="F371" si="46">IF(N(E371),ROUND(E371*D371,2),"")</f>
        <v/>
      </c>
    </row>
    <row r="372" spans="1:6" s="42" customFormat="1" ht="38.25" outlineLevel="1">
      <c r="A372" s="256"/>
      <c r="B372" s="524" t="s">
        <v>1308</v>
      </c>
      <c r="C372" s="257"/>
      <c r="D372" s="258"/>
      <c r="E372" s="1005"/>
      <c r="F372" s="1005"/>
    </row>
    <row r="373" spans="1:6" s="42" customFormat="1" outlineLevel="1">
      <c r="A373" s="259"/>
      <c r="B373" s="26" t="s">
        <v>1287</v>
      </c>
      <c r="C373" s="260"/>
      <c r="D373" s="261"/>
      <c r="E373" s="1006"/>
      <c r="F373" s="1006"/>
    </row>
    <row r="374" spans="1:6" s="42" customFormat="1" outlineLevel="1">
      <c r="A374" s="259"/>
      <c r="B374" s="26"/>
      <c r="C374" s="260"/>
      <c r="D374" s="261"/>
      <c r="E374" s="1006"/>
      <c r="F374" s="1006"/>
    </row>
    <row r="375" spans="1:6" s="42" customFormat="1" outlineLevel="1">
      <c r="A375" s="252" t="s">
        <v>901</v>
      </c>
      <c r="B375" s="522" t="s">
        <v>1285</v>
      </c>
      <c r="C375" s="523"/>
      <c r="D375" s="303"/>
      <c r="E375" s="1306"/>
      <c r="F375" s="1306"/>
    </row>
    <row r="376" spans="1:6" s="42" customFormat="1" ht="38.25" outlineLevel="1">
      <c r="A376" s="256"/>
      <c r="B376" s="524" t="s">
        <v>1286</v>
      </c>
      <c r="C376" s="257"/>
      <c r="D376" s="258"/>
      <c r="E376" s="1005"/>
      <c r="F376" s="1005"/>
    </row>
    <row r="377" spans="1:6" s="244" customFormat="1" outlineLevel="1">
      <c r="A377" s="259"/>
      <c r="B377" s="26" t="s">
        <v>1287</v>
      </c>
      <c r="C377" s="260"/>
      <c r="D377" s="261"/>
      <c r="E377" s="1006"/>
      <c r="F377" s="1006"/>
    </row>
    <row r="378" spans="1:6" s="244" customFormat="1" outlineLevel="1">
      <c r="A378" s="266" t="s">
        <v>500</v>
      </c>
      <c r="B378" s="515" t="s">
        <v>1288</v>
      </c>
      <c r="C378" s="268" t="s">
        <v>1063</v>
      </c>
      <c r="D378" s="265">
        <v>10</v>
      </c>
      <c r="E378" s="243"/>
      <c r="F378" s="1280" t="str">
        <f t="shared" ref="F378:F379" si="47">IF(N(E378),ROUND(E378*D378,2),"")</f>
        <v/>
      </c>
    </row>
    <row r="379" spans="1:6" s="42" customFormat="1" outlineLevel="1">
      <c r="A379" s="266" t="s">
        <v>583</v>
      </c>
      <c r="B379" s="515" t="s">
        <v>1289</v>
      </c>
      <c r="C379" s="268" t="s">
        <v>1063</v>
      </c>
      <c r="D379" s="265">
        <v>10</v>
      </c>
      <c r="E379" s="243"/>
      <c r="F379" s="1280" t="str">
        <f t="shared" si="47"/>
        <v/>
      </c>
    </row>
    <row r="380" spans="1:6" s="42" customFormat="1" outlineLevel="1">
      <c r="A380" s="259"/>
      <c r="B380" s="26"/>
      <c r="C380" s="260"/>
      <c r="D380" s="261"/>
      <c r="E380" s="1006"/>
      <c r="F380" s="1006"/>
    </row>
    <row r="381" spans="1:6" s="42" customFormat="1" outlineLevel="1">
      <c r="A381" s="313" t="s">
        <v>588</v>
      </c>
      <c r="B381" s="253" t="s">
        <v>1309</v>
      </c>
      <c r="C381" s="417"/>
      <c r="D381" s="255"/>
      <c r="E381" s="1004"/>
      <c r="F381" s="1004"/>
    </row>
    <row r="382" spans="1:6" s="42" customFormat="1" ht="38.25" outlineLevel="1">
      <c r="A382" s="344"/>
      <c r="B382" s="6" t="s">
        <v>1310</v>
      </c>
      <c r="C382" s="315"/>
      <c r="D382" s="258"/>
      <c r="E382" s="1005"/>
      <c r="F382" s="1005"/>
    </row>
    <row r="383" spans="1:6" s="42" customFormat="1" outlineLevel="1">
      <c r="A383" s="418" t="s">
        <v>501</v>
      </c>
      <c r="B383" s="515" t="s">
        <v>1312</v>
      </c>
      <c r="C383" s="445" t="s">
        <v>491</v>
      </c>
      <c r="D383" s="452">
        <v>3</v>
      </c>
      <c r="E383" s="242"/>
      <c r="F383" s="1312" t="str">
        <f t="shared" ref="F383:F385" si="48">IF(N(E383),ROUND(E383*D383,2),"")</f>
        <v/>
      </c>
    </row>
    <row r="384" spans="1:6" s="42" customFormat="1" outlineLevel="1">
      <c r="A384" s="418" t="s">
        <v>502</v>
      </c>
      <c r="B384" s="515" t="s">
        <v>1311</v>
      </c>
      <c r="C384" s="445" t="s">
        <v>491</v>
      </c>
      <c r="D384" s="452">
        <v>2</v>
      </c>
      <c r="E384" s="242"/>
      <c r="F384" s="1312" t="str">
        <f t="shared" si="48"/>
        <v/>
      </c>
    </row>
    <row r="385" spans="1:6" s="42" customFormat="1" outlineLevel="1">
      <c r="A385" s="418" t="s">
        <v>590</v>
      </c>
      <c r="B385" s="515" t="s">
        <v>1313</v>
      </c>
      <c r="C385" s="445" t="s">
        <v>491</v>
      </c>
      <c r="D385" s="452">
        <v>2</v>
      </c>
      <c r="E385" s="242"/>
      <c r="F385" s="1312" t="str">
        <f t="shared" si="48"/>
        <v/>
      </c>
    </row>
    <row r="386" spans="1:6" s="42" customFormat="1" outlineLevel="1">
      <c r="A386" s="344"/>
      <c r="B386" s="6"/>
      <c r="C386" s="257"/>
      <c r="D386" s="258"/>
      <c r="E386" s="1005"/>
      <c r="F386" s="1186"/>
    </row>
    <row r="387" spans="1:6" s="42" customFormat="1" outlineLevel="1">
      <c r="A387" s="252" t="s">
        <v>494</v>
      </c>
      <c r="B387" s="519" t="s">
        <v>1293</v>
      </c>
      <c r="C387" s="254" t="s">
        <v>491</v>
      </c>
      <c r="D387" s="255">
        <v>2</v>
      </c>
      <c r="E387" s="239"/>
      <c r="F387" s="1311" t="str">
        <f t="shared" ref="F387" si="49">IF(N(E387),ROUND(E387*D387,2),"")</f>
        <v/>
      </c>
    </row>
    <row r="388" spans="1:6" s="42" customFormat="1" ht="25.5" outlineLevel="1">
      <c r="A388" s="256"/>
      <c r="B388" s="529" t="s">
        <v>1295</v>
      </c>
      <c r="C388" s="257"/>
      <c r="D388" s="258"/>
      <c r="E388" s="1005"/>
      <c r="F388" s="1314"/>
    </row>
    <row r="389" spans="1:6" s="42" customFormat="1" outlineLevel="1" collapsed="1">
      <c r="A389" s="259"/>
      <c r="B389" s="26" t="s">
        <v>1294</v>
      </c>
      <c r="C389" s="260"/>
      <c r="D389" s="261"/>
      <c r="E389" s="1006"/>
      <c r="F389" s="1313"/>
    </row>
    <row r="390" spans="1:6" s="42" customFormat="1" outlineLevel="1">
      <c r="A390" s="256"/>
      <c r="B390" s="6"/>
      <c r="C390" s="257"/>
      <c r="D390" s="258"/>
      <c r="E390" s="1005"/>
      <c r="F390" s="1314"/>
    </row>
    <row r="391" spans="1:6" s="42" customFormat="1" outlineLevel="1">
      <c r="A391" s="252" t="s">
        <v>897</v>
      </c>
      <c r="B391" s="519" t="s">
        <v>1290</v>
      </c>
      <c r="C391" s="254" t="s">
        <v>491</v>
      </c>
      <c r="D391" s="255">
        <v>1</v>
      </c>
      <c r="E391" s="239"/>
      <c r="F391" s="1311" t="str">
        <f t="shared" ref="F391" si="50">IF(N(E391),ROUND(E391*D391,2),"")</f>
        <v/>
      </c>
    </row>
    <row r="392" spans="1:6" s="42" customFormat="1" ht="25.5" outlineLevel="1">
      <c r="A392" s="256"/>
      <c r="B392" s="391" t="s">
        <v>1292</v>
      </c>
      <c r="C392" s="257"/>
      <c r="D392" s="258"/>
      <c r="E392" s="1005"/>
      <c r="F392" s="1314"/>
    </row>
    <row r="393" spans="1:6" s="42" customFormat="1" outlineLevel="1" collapsed="1">
      <c r="A393" s="259"/>
      <c r="B393" s="26" t="s">
        <v>1291</v>
      </c>
      <c r="C393" s="260"/>
      <c r="D393" s="261"/>
      <c r="E393" s="1006"/>
      <c r="F393" s="1313"/>
    </row>
    <row r="394" spans="1:6" s="42" customFormat="1" outlineLevel="1">
      <c r="A394" s="256"/>
      <c r="B394" s="6"/>
      <c r="C394" s="257"/>
      <c r="D394" s="258"/>
      <c r="E394" s="1006"/>
      <c r="F394" s="1282"/>
    </row>
    <row r="395" spans="1:6" s="42" customFormat="1" ht="25.5" outlineLevel="1">
      <c r="A395" s="252" t="s">
        <v>898</v>
      </c>
      <c r="B395" s="519" t="s">
        <v>714</v>
      </c>
      <c r="C395" s="254" t="s">
        <v>491</v>
      </c>
      <c r="D395" s="255">
        <v>2</v>
      </c>
      <c r="E395" s="240"/>
      <c r="F395" s="1311" t="str">
        <f t="shared" ref="F395" si="51">IF(N(E395),ROUND(E395*D395,2),"")</f>
        <v/>
      </c>
    </row>
    <row r="396" spans="1:6" s="42" customFormat="1" outlineLevel="1">
      <c r="A396" s="259"/>
      <c r="B396" s="26" t="s">
        <v>1291</v>
      </c>
      <c r="C396" s="260"/>
      <c r="D396" s="261"/>
      <c r="E396" s="1006"/>
      <c r="F396" s="1006"/>
    </row>
    <row r="397" spans="1:6" s="42" customFormat="1" outlineLevel="1">
      <c r="A397" s="256"/>
      <c r="B397" s="6"/>
      <c r="C397" s="257"/>
      <c r="D397" s="258"/>
      <c r="E397" s="1307"/>
      <c r="F397" s="1005"/>
    </row>
    <row r="398" spans="1:6" s="42" customFormat="1" outlineLevel="1">
      <c r="A398" s="252" t="s">
        <v>899</v>
      </c>
      <c r="B398" s="522" t="s">
        <v>1281</v>
      </c>
      <c r="C398" s="523"/>
      <c r="D398" s="303"/>
      <c r="E398" s="1317"/>
      <c r="F398" s="1306"/>
    </row>
    <row r="399" spans="1:6" s="42" customFormat="1" ht="25.5" outlineLevel="1">
      <c r="A399" s="256"/>
      <c r="B399" s="524" t="s">
        <v>1282</v>
      </c>
      <c r="C399" s="257"/>
      <c r="D399" s="258"/>
      <c r="E399" s="1317"/>
      <c r="F399" s="1005"/>
    </row>
    <row r="400" spans="1:6" s="427" customFormat="1" ht="20.100000000000001" customHeight="1" outlineLevel="1">
      <c r="A400" s="259"/>
      <c r="B400" s="26" t="s">
        <v>161</v>
      </c>
      <c r="C400" s="260"/>
      <c r="D400" s="261"/>
      <c r="E400" s="1006"/>
      <c r="F400" s="1006"/>
    </row>
    <row r="401" spans="1:6" s="427" customFormat="1" ht="20.100000000000001" customHeight="1" outlineLevel="1">
      <c r="A401" s="556" t="s">
        <v>910</v>
      </c>
      <c r="B401" s="557" t="s">
        <v>1283</v>
      </c>
      <c r="C401" s="558" t="s">
        <v>1063</v>
      </c>
      <c r="D401" s="559">
        <v>10</v>
      </c>
      <c r="E401" s="241"/>
      <c r="F401" s="1327" t="str">
        <f t="shared" ref="F401:F402" si="52">IF(N(E401),ROUND(E401*D401,2),"")</f>
        <v/>
      </c>
    </row>
    <row r="402" spans="1:6" s="42" customFormat="1" outlineLevel="1">
      <c r="A402" s="556" t="s">
        <v>1000</v>
      </c>
      <c r="B402" s="557" t="s">
        <v>1284</v>
      </c>
      <c r="C402" s="558" t="s">
        <v>1063</v>
      </c>
      <c r="D402" s="559">
        <v>10</v>
      </c>
      <c r="E402" s="243"/>
      <c r="F402" s="1327" t="str">
        <f t="shared" si="52"/>
        <v/>
      </c>
    </row>
    <row r="403" spans="1:6" s="46" customFormat="1" outlineLevel="1">
      <c r="A403" s="259"/>
      <c r="B403" s="26"/>
      <c r="C403" s="260"/>
      <c r="D403" s="261"/>
      <c r="E403" s="1166"/>
      <c r="F403" s="1313"/>
    </row>
    <row r="404" spans="1:6" s="46" customFormat="1" ht="38.25" outlineLevel="1">
      <c r="A404" s="256" t="s">
        <v>909</v>
      </c>
      <c r="B404" s="253" t="s">
        <v>715</v>
      </c>
      <c r="C404" s="257" t="s">
        <v>491</v>
      </c>
      <c r="D404" s="258">
        <v>1</v>
      </c>
      <c r="E404" s="239"/>
      <c r="F404" s="1319" t="str">
        <f t="shared" ref="F404" si="53">IF(N(E404),ROUND(E404*D404,2),"")</f>
        <v/>
      </c>
    </row>
    <row r="405" spans="1:6" s="46" customFormat="1" ht="178.5" outlineLevel="1">
      <c r="A405" s="256"/>
      <c r="B405" s="12" t="s">
        <v>716</v>
      </c>
      <c r="C405" s="257"/>
      <c r="D405" s="258"/>
      <c r="E405" s="1005"/>
      <c r="F405" s="1005"/>
    </row>
    <row r="406" spans="1:6" s="46" customFormat="1" outlineLevel="1">
      <c r="A406" s="277"/>
      <c r="B406" s="26" t="s">
        <v>121</v>
      </c>
      <c r="C406" s="279"/>
      <c r="D406" s="280"/>
      <c r="E406" s="1006"/>
      <c r="F406" s="1165"/>
    </row>
    <row r="407" spans="1:6" s="46" customFormat="1" outlineLevel="1">
      <c r="A407" s="269"/>
      <c r="B407" s="6"/>
      <c r="C407" s="271"/>
      <c r="D407" s="272"/>
      <c r="E407" s="1006"/>
      <c r="F407" s="1163"/>
    </row>
    <row r="408" spans="1:6" s="46" customFormat="1" ht="76.5" outlineLevel="1">
      <c r="A408" s="252" t="s">
        <v>916</v>
      </c>
      <c r="B408" s="530" t="s">
        <v>2289</v>
      </c>
      <c r="C408" s="531" t="s">
        <v>491</v>
      </c>
      <c r="D408" s="532">
        <v>1</v>
      </c>
      <c r="E408" s="426"/>
      <c r="F408" s="1319" t="str">
        <f t="shared" ref="F408" si="54">IF(N(E408),ROUND(E408*D408,2),"")</f>
        <v/>
      </c>
    </row>
    <row r="409" spans="1:6" s="46" customFormat="1" outlineLevel="1">
      <c r="A409" s="259"/>
      <c r="B409" s="26" t="s">
        <v>121</v>
      </c>
      <c r="C409" s="279"/>
      <c r="D409" s="280"/>
      <c r="E409" s="1006"/>
      <c r="F409" s="1165"/>
    </row>
    <row r="410" spans="1:6" s="244" customFormat="1" outlineLevel="1">
      <c r="A410" s="269"/>
      <c r="B410" s="270"/>
      <c r="C410" s="271"/>
      <c r="D410" s="272"/>
      <c r="E410" s="1006"/>
      <c r="F410" s="1163"/>
    </row>
    <row r="411" spans="1:6" s="14" customFormat="1" outlineLevel="1">
      <c r="A411" s="533" t="s">
        <v>987</v>
      </c>
      <c r="B411" s="534" t="s">
        <v>1314</v>
      </c>
      <c r="C411" s="535"/>
      <c r="D411" s="536"/>
      <c r="E411" s="1004"/>
      <c r="F411" s="1333"/>
    </row>
    <row r="412" spans="1:6" s="14" customFormat="1" ht="38.25" outlineLevel="1">
      <c r="A412" s="500"/>
      <c r="B412" s="537" t="s">
        <v>1315</v>
      </c>
      <c r="C412" s="538"/>
      <c r="D412" s="539"/>
      <c r="E412" s="1334"/>
      <c r="F412" s="1301"/>
    </row>
    <row r="413" spans="1:6" s="428" customFormat="1" ht="20.100000000000001" customHeight="1" outlineLevel="1">
      <c r="A413" s="540"/>
      <c r="B413" s="541" t="s">
        <v>1316</v>
      </c>
      <c r="C413" s="542"/>
      <c r="D413" s="543"/>
      <c r="E413" s="1335"/>
      <c r="F413" s="1335"/>
    </row>
    <row r="414" spans="1:6" s="429" customFormat="1" outlineLevel="1">
      <c r="A414" s="560" t="s">
        <v>1001</v>
      </c>
      <c r="B414" s="561" t="s">
        <v>1317</v>
      </c>
      <c r="C414" s="562" t="s">
        <v>491</v>
      </c>
      <c r="D414" s="563">
        <v>2</v>
      </c>
      <c r="E414" s="984"/>
      <c r="F414" s="1327" t="str">
        <f t="shared" ref="F414:F419" si="55">IF(N(E414),ROUND(E414*D414,2),"")</f>
        <v/>
      </c>
    </row>
    <row r="415" spans="1:6" s="429" customFormat="1" outlineLevel="1">
      <c r="A415" s="560" t="s">
        <v>1028</v>
      </c>
      <c r="B415" s="561" t="s">
        <v>1318</v>
      </c>
      <c r="C415" s="562" t="s">
        <v>491</v>
      </c>
      <c r="D415" s="563">
        <v>1</v>
      </c>
      <c r="E415" s="984"/>
      <c r="F415" s="1327" t="str">
        <f t="shared" si="55"/>
        <v/>
      </c>
    </row>
    <row r="416" spans="1:6" s="429" customFormat="1" outlineLevel="1">
      <c r="A416" s="560" t="s">
        <v>264</v>
      </c>
      <c r="B416" s="561" t="s">
        <v>1319</v>
      </c>
      <c r="C416" s="562" t="s">
        <v>491</v>
      </c>
      <c r="D416" s="563">
        <v>1</v>
      </c>
      <c r="E416" s="984"/>
      <c r="F416" s="1327" t="str">
        <f t="shared" si="55"/>
        <v/>
      </c>
    </row>
    <row r="417" spans="1:9" s="429" customFormat="1" outlineLevel="1">
      <c r="A417" s="560" t="s">
        <v>265</v>
      </c>
      <c r="B417" s="561" t="s">
        <v>1320</v>
      </c>
      <c r="C417" s="562" t="s">
        <v>491</v>
      </c>
      <c r="D417" s="563">
        <v>1</v>
      </c>
      <c r="E417" s="984"/>
      <c r="F417" s="1327" t="str">
        <f t="shared" si="55"/>
        <v/>
      </c>
    </row>
    <row r="418" spans="1:9" s="429" customFormat="1" outlineLevel="1">
      <c r="A418" s="560" t="s">
        <v>1327</v>
      </c>
      <c r="B418" s="561" t="s">
        <v>1321</v>
      </c>
      <c r="C418" s="562" t="s">
        <v>491</v>
      </c>
      <c r="D418" s="563">
        <v>1</v>
      </c>
      <c r="E418" s="984"/>
      <c r="F418" s="1327" t="str">
        <f t="shared" si="55"/>
        <v/>
      </c>
    </row>
    <row r="419" spans="1:9" s="398" customFormat="1" outlineLevel="1">
      <c r="A419" s="560" t="s">
        <v>1328</v>
      </c>
      <c r="B419" s="561" t="s">
        <v>1322</v>
      </c>
      <c r="C419" s="562" t="s">
        <v>491</v>
      </c>
      <c r="D419" s="563">
        <v>1</v>
      </c>
      <c r="E419" s="984"/>
      <c r="F419" s="1327" t="str">
        <f t="shared" si="55"/>
        <v/>
      </c>
    </row>
    <row r="420" spans="1:9" s="398" customFormat="1" outlineLevel="1">
      <c r="A420" s="548"/>
      <c r="B420" s="549"/>
      <c r="C420" s="550"/>
      <c r="D420" s="551"/>
      <c r="E420" s="1328"/>
      <c r="F420" s="1336"/>
    </row>
    <row r="421" spans="1:9" s="398" customFormat="1" ht="76.5" outlineLevel="1">
      <c r="A421" s="252" t="s">
        <v>990</v>
      </c>
      <c r="B421" s="552" t="s">
        <v>1534</v>
      </c>
      <c r="C421" s="553"/>
      <c r="D421" s="554"/>
      <c r="E421" s="1330"/>
      <c r="F421" s="1185"/>
    </row>
    <row r="422" spans="1:9" s="398" customFormat="1" outlineLevel="1">
      <c r="A422" s="259"/>
      <c r="B422" s="555"/>
      <c r="C422" s="260"/>
      <c r="D422" s="261"/>
      <c r="E422" s="1006"/>
      <c r="F422" s="1006"/>
    </row>
    <row r="423" spans="1:9" s="398" customFormat="1" ht="38.25" outlineLevel="1">
      <c r="A423" s="259" t="s">
        <v>1035</v>
      </c>
      <c r="B423" s="555" t="s">
        <v>1535</v>
      </c>
      <c r="C423" s="260" t="s">
        <v>491</v>
      </c>
      <c r="D423" s="261">
        <v>2</v>
      </c>
      <c r="E423" s="241"/>
      <c r="F423" s="1327" t="str">
        <f t="shared" ref="F423" si="56">IF(N(E423),ROUND(E423*D423,2),"")</f>
        <v/>
      </c>
    </row>
    <row r="424" spans="1:9" s="398" customFormat="1" outlineLevel="1">
      <c r="A424" s="259"/>
      <c r="B424" s="555"/>
      <c r="C424" s="260"/>
      <c r="D424" s="261"/>
      <c r="E424" s="1006"/>
      <c r="F424" s="1006"/>
    </row>
    <row r="425" spans="1:9" s="42" customFormat="1" ht="13.5" thickBot="1">
      <c r="A425" s="43"/>
      <c r="B425" s="88" t="s">
        <v>378</v>
      </c>
      <c r="C425" s="112"/>
      <c r="D425" s="112"/>
      <c r="E425" s="1251"/>
      <c r="F425" s="1252">
        <f>SUM(F362:F423,F361)</f>
        <v>0</v>
      </c>
      <c r="G425" s="13"/>
      <c r="H425" s="41"/>
      <c r="I425" s="41"/>
    </row>
    <row r="426" spans="1:9" s="46" customFormat="1" ht="20.100000000000001" customHeight="1">
      <c r="A426" s="108"/>
      <c r="B426" s="109"/>
      <c r="C426" s="110"/>
      <c r="D426" s="111"/>
      <c r="E426" s="1226"/>
      <c r="F426" s="1213"/>
      <c r="G426" s="45"/>
      <c r="H426" s="45"/>
    </row>
    <row r="427" spans="1:9" s="87" customFormat="1" ht="13.5" thickBot="1">
      <c r="A427" s="43" t="s">
        <v>664</v>
      </c>
      <c r="B427" s="88" t="s">
        <v>1323</v>
      </c>
      <c r="C427" s="89" t="s">
        <v>257</v>
      </c>
      <c r="D427" s="180">
        <v>2</v>
      </c>
      <c r="E427" s="1337"/>
      <c r="F427" s="1338">
        <f>D427*E427</f>
        <v>0</v>
      </c>
      <c r="G427" s="25"/>
      <c r="H427" s="25"/>
    </row>
    <row r="428" spans="1:9" s="46" customFormat="1" ht="20.100000000000001" customHeight="1" thickBot="1">
      <c r="A428" s="100"/>
      <c r="B428" s="101"/>
      <c r="C428" s="159"/>
      <c r="D428" s="73"/>
      <c r="E428" s="1203"/>
      <c r="F428" s="1295"/>
      <c r="G428" s="45"/>
      <c r="H428" s="45"/>
    </row>
    <row r="429" spans="1:9" s="87" customFormat="1" ht="13.5" thickBot="1">
      <c r="A429" s="142" t="s">
        <v>584</v>
      </c>
      <c r="B429" s="164" t="s">
        <v>719</v>
      </c>
      <c r="C429" s="144"/>
      <c r="D429" s="144"/>
      <c r="E429" s="163"/>
      <c r="F429" s="1305">
        <f>F427+F338</f>
        <v>0</v>
      </c>
      <c r="G429" s="25"/>
      <c r="H429" s="25"/>
    </row>
    <row r="430" spans="1:9" s="46" customFormat="1" ht="20.100000000000001" customHeight="1">
      <c r="A430" s="100"/>
      <c r="B430" s="101"/>
      <c r="C430" s="159"/>
      <c r="D430" s="73"/>
      <c r="E430" s="1261"/>
      <c r="F430" s="1262"/>
      <c r="G430" s="45"/>
      <c r="H430" s="45"/>
    </row>
    <row r="431" spans="1:9" s="87" customFormat="1" ht="25.5">
      <c r="A431" s="79" t="s">
        <v>1275</v>
      </c>
      <c r="B431" s="80" t="s">
        <v>720</v>
      </c>
      <c r="C431" s="81"/>
      <c r="D431" s="82"/>
      <c r="E431" s="1158"/>
      <c r="F431" s="1159"/>
      <c r="G431" s="25"/>
      <c r="H431" s="25"/>
    </row>
    <row r="432" spans="1:9" s="46" customFormat="1" ht="20.100000000000001" customHeight="1">
      <c r="A432" s="100"/>
      <c r="B432" s="101"/>
      <c r="C432" s="159"/>
      <c r="D432" s="73"/>
      <c r="E432" s="1261"/>
      <c r="F432" s="1262"/>
      <c r="G432" s="45"/>
      <c r="H432" s="45"/>
    </row>
    <row r="433" spans="1:9" s="42" customFormat="1" collapsed="1">
      <c r="A433" s="104" t="s">
        <v>721</v>
      </c>
      <c r="B433" s="105" t="s">
        <v>722</v>
      </c>
      <c r="C433" s="160"/>
      <c r="D433" s="161"/>
      <c r="E433" s="1263"/>
      <c r="F433" s="1264"/>
      <c r="G433" s="13"/>
      <c r="H433" s="41"/>
      <c r="I433" s="41"/>
    </row>
    <row r="434" spans="1:9" s="430" customFormat="1" outlineLevel="1">
      <c r="A434" s="108"/>
      <c r="B434" s="109"/>
      <c r="C434" s="110"/>
      <c r="D434" s="111"/>
      <c r="E434" s="1212"/>
      <c r="F434" s="1213"/>
    </row>
    <row r="435" spans="1:9" s="430" customFormat="1" outlineLevel="1">
      <c r="A435" s="564" t="s">
        <v>490</v>
      </c>
      <c r="B435" s="361" t="s">
        <v>227</v>
      </c>
      <c r="C435" s="565"/>
      <c r="D435" s="539"/>
      <c r="E435" s="1301"/>
      <c r="F435" s="1301"/>
    </row>
    <row r="436" spans="1:9" s="87" customFormat="1" ht="102" outlineLevel="1">
      <c r="A436" s="566"/>
      <c r="B436" s="21" t="s">
        <v>1587</v>
      </c>
      <c r="C436" s="565"/>
      <c r="D436" s="539"/>
      <c r="E436" s="1301"/>
      <c r="F436" s="1301"/>
    </row>
    <row r="437" spans="1:9" s="87" customFormat="1" outlineLevel="1">
      <c r="A437" s="567"/>
      <c r="B437" s="448" t="s">
        <v>1942</v>
      </c>
      <c r="C437" s="568"/>
      <c r="D437" s="23"/>
      <c r="E437" s="1339"/>
      <c r="F437" s="1340"/>
    </row>
    <row r="438" spans="1:9" s="87" customFormat="1" ht="127.5" outlineLevel="1">
      <c r="A438" s="447" t="s">
        <v>487</v>
      </c>
      <c r="B438" s="291" t="s">
        <v>1826</v>
      </c>
      <c r="C438" s="445" t="s">
        <v>491</v>
      </c>
      <c r="D438" s="452">
        <v>1</v>
      </c>
      <c r="E438" s="431"/>
      <c r="F438" s="1340" t="str">
        <f t="shared" ref="F438" si="57">IF(N(E438),ROUND(E438*D438,2),"")</f>
        <v/>
      </c>
    </row>
    <row r="439" spans="1:9" s="87" customFormat="1" outlineLevel="1">
      <c r="A439" s="447"/>
      <c r="B439" s="448" t="s">
        <v>1943</v>
      </c>
      <c r="C439" s="568"/>
      <c r="D439" s="23"/>
      <c r="E439" s="1339"/>
      <c r="F439" s="1340"/>
    </row>
    <row r="440" spans="1:9" s="87" customFormat="1" ht="51" outlineLevel="1">
      <c r="A440" s="447" t="s">
        <v>488</v>
      </c>
      <c r="B440" s="291" t="s">
        <v>723</v>
      </c>
      <c r="C440" s="445" t="s">
        <v>491</v>
      </c>
      <c r="D440" s="452">
        <v>1</v>
      </c>
      <c r="E440" s="431"/>
      <c r="F440" s="1340" t="str">
        <f t="shared" ref="F440:F483" si="58">IF(N(E440),ROUND(E440*D440,2),"")</f>
        <v/>
      </c>
    </row>
    <row r="441" spans="1:9" s="87" customFormat="1" outlineLevel="1">
      <c r="A441" s="447" t="s">
        <v>968</v>
      </c>
      <c r="B441" s="291" t="s">
        <v>724</v>
      </c>
      <c r="C441" s="445" t="s">
        <v>491</v>
      </c>
      <c r="D441" s="452">
        <v>1</v>
      </c>
      <c r="E441" s="431"/>
      <c r="F441" s="1340" t="str">
        <f t="shared" si="58"/>
        <v/>
      </c>
    </row>
    <row r="442" spans="1:9" s="87" customFormat="1" ht="38.25" outlineLevel="1">
      <c r="A442" s="447" t="s">
        <v>969</v>
      </c>
      <c r="B442" s="291" t="s">
        <v>725</v>
      </c>
      <c r="C442" s="445" t="s">
        <v>491</v>
      </c>
      <c r="D442" s="452">
        <v>1</v>
      </c>
      <c r="E442" s="431"/>
      <c r="F442" s="1340" t="str">
        <f t="shared" si="58"/>
        <v/>
      </c>
    </row>
    <row r="443" spans="1:9" s="87" customFormat="1" outlineLevel="1">
      <c r="A443" s="418" t="s">
        <v>970</v>
      </c>
      <c r="B443" s="291" t="s">
        <v>726</v>
      </c>
      <c r="C443" s="445" t="s">
        <v>491</v>
      </c>
      <c r="D443" s="452">
        <v>1</v>
      </c>
      <c r="E443" s="431"/>
      <c r="F443" s="1340" t="str">
        <f t="shared" si="58"/>
        <v/>
      </c>
    </row>
    <row r="444" spans="1:9" s="87" customFormat="1" ht="25.5" outlineLevel="1">
      <c r="A444" s="447" t="s">
        <v>1269</v>
      </c>
      <c r="B444" s="291" t="s">
        <v>727</v>
      </c>
      <c r="C444" s="445" t="s">
        <v>491</v>
      </c>
      <c r="D444" s="452">
        <v>4</v>
      </c>
      <c r="E444" s="431"/>
      <c r="F444" s="1340" t="str">
        <f t="shared" si="58"/>
        <v/>
      </c>
    </row>
    <row r="445" spans="1:9" s="87" customFormat="1" ht="25.5" outlineLevel="1">
      <c r="A445" s="447" t="s">
        <v>1446</v>
      </c>
      <c r="B445" s="291" t="s">
        <v>728</v>
      </c>
      <c r="C445" s="445" t="s">
        <v>491</v>
      </c>
      <c r="D445" s="452">
        <v>3</v>
      </c>
      <c r="E445" s="431"/>
      <c r="F445" s="1340" t="str">
        <f t="shared" si="58"/>
        <v/>
      </c>
    </row>
    <row r="446" spans="1:9" s="87" customFormat="1" outlineLevel="1">
      <c r="A446" s="447" t="s">
        <v>1454</v>
      </c>
      <c r="B446" s="291" t="s">
        <v>729</v>
      </c>
      <c r="C446" s="445" t="s">
        <v>491</v>
      </c>
      <c r="D446" s="452">
        <v>1</v>
      </c>
      <c r="E446" s="431"/>
      <c r="F446" s="1340" t="str">
        <f t="shared" si="58"/>
        <v/>
      </c>
    </row>
    <row r="447" spans="1:9" s="87" customFormat="1" outlineLevel="1">
      <c r="A447" s="447" t="s">
        <v>604</v>
      </c>
      <c r="B447" s="291" t="s">
        <v>730</v>
      </c>
      <c r="C447" s="445" t="s">
        <v>491</v>
      </c>
      <c r="D447" s="452">
        <v>9</v>
      </c>
      <c r="E447" s="431"/>
      <c r="F447" s="1340" t="str">
        <f t="shared" si="58"/>
        <v/>
      </c>
    </row>
    <row r="448" spans="1:9" s="87" customFormat="1" outlineLevel="1">
      <c r="A448" s="447" t="s">
        <v>215</v>
      </c>
      <c r="B448" s="291" t="s">
        <v>731</v>
      </c>
      <c r="C448" s="445" t="s">
        <v>491</v>
      </c>
      <c r="D448" s="452">
        <v>3</v>
      </c>
      <c r="E448" s="431"/>
      <c r="F448" s="1340" t="str">
        <f t="shared" si="58"/>
        <v/>
      </c>
    </row>
    <row r="449" spans="1:6" s="87" customFormat="1" ht="25.5" outlineLevel="1">
      <c r="A449" s="447" t="s">
        <v>216</v>
      </c>
      <c r="B449" s="291" t="s">
        <v>732</v>
      </c>
      <c r="C449" s="445" t="s">
        <v>491</v>
      </c>
      <c r="D449" s="452">
        <v>3</v>
      </c>
      <c r="E449" s="431"/>
      <c r="F449" s="1340" t="str">
        <f t="shared" si="58"/>
        <v/>
      </c>
    </row>
    <row r="450" spans="1:6" s="87" customFormat="1" ht="25.5" outlineLevel="1">
      <c r="A450" s="447" t="s">
        <v>217</v>
      </c>
      <c r="B450" s="291" t="s">
        <v>733</v>
      </c>
      <c r="C450" s="445" t="s">
        <v>491</v>
      </c>
      <c r="D450" s="452">
        <v>1</v>
      </c>
      <c r="E450" s="431"/>
      <c r="F450" s="1340" t="str">
        <f t="shared" si="58"/>
        <v/>
      </c>
    </row>
    <row r="451" spans="1:6" s="87" customFormat="1" outlineLevel="1">
      <c r="A451" s="447" t="s">
        <v>218</v>
      </c>
      <c r="B451" s="291" t="s">
        <v>734</v>
      </c>
      <c r="C451" s="445" t="s">
        <v>491</v>
      </c>
      <c r="D451" s="452">
        <v>2</v>
      </c>
      <c r="E451" s="431"/>
      <c r="F451" s="1340" t="str">
        <f t="shared" si="58"/>
        <v/>
      </c>
    </row>
    <row r="452" spans="1:6" s="87" customFormat="1" outlineLevel="1">
      <c r="A452" s="447" t="s">
        <v>219</v>
      </c>
      <c r="B452" s="291" t="s">
        <v>735</v>
      </c>
      <c r="C452" s="445" t="s">
        <v>491</v>
      </c>
      <c r="D452" s="452">
        <v>1</v>
      </c>
      <c r="E452" s="431"/>
      <c r="F452" s="1340" t="str">
        <f t="shared" si="58"/>
        <v/>
      </c>
    </row>
    <row r="453" spans="1:6" s="87" customFormat="1" ht="25.5" outlineLevel="1">
      <c r="A453" s="447" t="s">
        <v>220</v>
      </c>
      <c r="B453" s="291" t="s">
        <v>736</v>
      </c>
      <c r="C453" s="445" t="s">
        <v>491</v>
      </c>
      <c r="D453" s="452">
        <v>1</v>
      </c>
      <c r="E453" s="431"/>
      <c r="F453" s="1340" t="str">
        <f t="shared" si="58"/>
        <v/>
      </c>
    </row>
    <row r="454" spans="1:6" s="87" customFormat="1" outlineLevel="1">
      <c r="A454" s="447" t="s">
        <v>221</v>
      </c>
      <c r="B454" s="291" t="s">
        <v>737</v>
      </c>
      <c r="C454" s="445" t="s">
        <v>491</v>
      </c>
      <c r="D454" s="452">
        <v>4</v>
      </c>
      <c r="E454" s="431"/>
      <c r="F454" s="1340" t="str">
        <f t="shared" si="58"/>
        <v/>
      </c>
    </row>
    <row r="455" spans="1:6" s="87" customFormat="1" ht="38.25" outlineLevel="1">
      <c r="A455" s="447" t="s">
        <v>222</v>
      </c>
      <c r="B455" s="291" t="s">
        <v>738</v>
      </c>
      <c r="C455" s="445" t="s">
        <v>491</v>
      </c>
      <c r="D455" s="452">
        <v>1</v>
      </c>
      <c r="E455" s="431"/>
      <c r="F455" s="1340" t="str">
        <f t="shared" si="58"/>
        <v/>
      </c>
    </row>
    <row r="456" spans="1:6" s="87" customFormat="1" ht="25.5" outlineLevel="1">
      <c r="A456" s="447" t="s">
        <v>223</v>
      </c>
      <c r="B456" s="291" t="s">
        <v>739</v>
      </c>
      <c r="C456" s="445" t="s">
        <v>491</v>
      </c>
      <c r="D456" s="452">
        <v>3</v>
      </c>
      <c r="E456" s="431"/>
      <c r="F456" s="1340" t="str">
        <f t="shared" si="58"/>
        <v/>
      </c>
    </row>
    <row r="457" spans="1:6" s="87" customFormat="1" ht="38.25" outlineLevel="1">
      <c r="A457" s="447" t="s">
        <v>224</v>
      </c>
      <c r="B457" s="291" t="s">
        <v>740</v>
      </c>
      <c r="C457" s="445" t="s">
        <v>491</v>
      </c>
      <c r="D457" s="452">
        <v>3</v>
      </c>
      <c r="E457" s="431"/>
      <c r="F457" s="1340" t="str">
        <f t="shared" si="58"/>
        <v/>
      </c>
    </row>
    <row r="458" spans="1:6" s="87" customFormat="1" ht="25.5" outlineLevel="1">
      <c r="A458" s="447" t="s">
        <v>225</v>
      </c>
      <c r="B458" s="291" t="s">
        <v>741</v>
      </c>
      <c r="C458" s="445" t="s">
        <v>491</v>
      </c>
      <c r="D458" s="452">
        <v>1</v>
      </c>
      <c r="E458" s="431"/>
      <c r="F458" s="1340" t="str">
        <f t="shared" si="58"/>
        <v/>
      </c>
    </row>
    <row r="459" spans="1:6" s="87" customFormat="1" ht="25.5" outlineLevel="1">
      <c r="A459" s="447" t="s">
        <v>226</v>
      </c>
      <c r="B459" s="291" t="s">
        <v>742</v>
      </c>
      <c r="C459" s="445" t="s">
        <v>491</v>
      </c>
      <c r="D459" s="452">
        <v>1</v>
      </c>
      <c r="E459" s="431"/>
      <c r="F459" s="1340" t="str">
        <f t="shared" si="58"/>
        <v/>
      </c>
    </row>
    <row r="460" spans="1:6" s="87" customFormat="1" ht="25.5" outlineLevel="1">
      <c r="A460" s="447" t="s">
        <v>228</v>
      </c>
      <c r="B460" s="291" t="s">
        <v>743</v>
      </c>
      <c r="C460" s="445" t="s">
        <v>491</v>
      </c>
      <c r="D460" s="452">
        <v>1</v>
      </c>
      <c r="E460" s="431"/>
      <c r="F460" s="1340" t="str">
        <f t="shared" si="58"/>
        <v/>
      </c>
    </row>
    <row r="461" spans="1:6" s="87" customFormat="1" ht="25.5" outlineLevel="1">
      <c r="A461" s="447" t="s">
        <v>229</v>
      </c>
      <c r="B461" s="291" t="s">
        <v>744</v>
      </c>
      <c r="C461" s="445" t="s">
        <v>491</v>
      </c>
      <c r="D461" s="452">
        <v>10</v>
      </c>
      <c r="E461" s="431"/>
      <c r="F461" s="1340" t="str">
        <f t="shared" si="58"/>
        <v/>
      </c>
    </row>
    <row r="462" spans="1:6" s="87" customFormat="1" outlineLevel="1">
      <c r="A462" s="447" t="s">
        <v>230</v>
      </c>
      <c r="B462" s="291" t="s">
        <v>745</v>
      </c>
      <c r="C462" s="445" t="s">
        <v>491</v>
      </c>
      <c r="D462" s="452">
        <v>10</v>
      </c>
      <c r="E462" s="431"/>
      <c r="F462" s="1340" t="str">
        <f t="shared" si="58"/>
        <v/>
      </c>
    </row>
    <row r="463" spans="1:6" s="87" customFormat="1" ht="25.5" outlineLevel="1">
      <c r="A463" s="447" t="s">
        <v>231</v>
      </c>
      <c r="B463" s="291" t="s">
        <v>746</v>
      </c>
      <c r="C463" s="445" t="s">
        <v>284</v>
      </c>
      <c r="D463" s="452">
        <v>9</v>
      </c>
      <c r="E463" s="431"/>
      <c r="F463" s="1340" t="str">
        <f t="shared" si="58"/>
        <v/>
      </c>
    </row>
    <row r="464" spans="1:6" s="87" customFormat="1" ht="25.5" outlineLevel="1">
      <c r="A464" s="447" t="s">
        <v>232</v>
      </c>
      <c r="B464" s="291" t="s">
        <v>747</v>
      </c>
      <c r="C464" s="445" t="s">
        <v>284</v>
      </c>
      <c r="D464" s="452">
        <v>9</v>
      </c>
      <c r="E464" s="431"/>
      <c r="F464" s="1340" t="str">
        <f t="shared" si="58"/>
        <v/>
      </c>
    </row>
    <row r="465" spans="1:6" s="87" customFormat="1" ht="25.5" outlineLevel="1">
      <c r="A465" s="447" t="s">
        <v>233</v>
      </c>
      <c r="B465" s="291" t="s">
        <v>748</v>
      </c>
      <c r="C465" s="445" t="s">
        <v>284</v>
      </c>
      <c r="D465" s="452">
        <v>9</v>
      </c>
      <c r="E465" s="431"/>
      <c r="F465" s="1340" t="str">
        <f t="shared" si="58"/>
        <v/>
      </c>
    </row>
    <row r="466" spans="1:6" s="87" customFormat="1" ht="25.5" outlineLevel="1">
      <c r="A466" s="447" t="s">
        <v>234</v>
      </c>
      <c r="B466" s="291" t="s">
        <v>749</v>
      </c>
      <c r="C466" s="445" t="s">
        <v>284</v>
      </c>
      <c r="D466" s="452">
        <v>9</v>
      </c>
      <c r="E466" s="431"/>
      <c r="F466" s="1340" t="str">
        <f t="shared" si="58"/>
        <v/>
      </c>
    </row>
    <row r="467" spans="1:6" s="87" customFormat="1" outlineLevel="1">
      <c r="A467" s="447" t="s">
        <v>235</v>
      </c>
      <c r="B467" s="291" t="s">
        <v>750</v>
      </c>
      <c r="C467" s="445" t="s">
        <v>491</v>
      </c>
      <c r="D467" s="452">
        <v>1</v>
      </c>
      <c r="E467" s="431"/>
      <c r="F467" s="1340" t="str">
        <f t="shared" si="58"/>
        <v/>
      </c>
    </row>
    <row r="468" spans="1:6" s="87" customFormat="1" outlineLevel="1">
      <c r="A468" s="447" t="s">
        <v>236</v>
      </c>
      <c r="B468" s="291" t="s">
        <v>751</v>
      </c>
      <c r="C468" s="445" t="s">
        <v>491</v>
      </c>
      <c r="D468" s="452">
        <v>1</v>
      </c>
      <c r="E468" s="431"/>
      <c r="F468" s="1340" t="str">
        <f t="shared" si="58"/>
        <v/>
      </c>
    </row>
    <row r="469" spans="1:6" s="87" customFormat="1" outlineLevel="1">
      <c r="A469" s="447" t="s">
        <v>237</v>
      </c>
      <c r="B469" s="291" t="s">
        <v>752</v>
      </c>
      <c r="C469" s="445" t="s">
        <v>491</v>
      </c>
      <c r="D469" s="452">
        <v>7</v>
      </c>
      <c r="E469" s="431"/>
      <c r="F469" s="1340" t="str">
        <f t="shared" si="58"/>
        <v/>
      </c>
    </row>
    <row r="470" spans="1:6" s="87" customFormat="1" ht="25.5" outlineLevel="1">
      <c r="A470" s="447" t="s">
        <v>238</v>
      </c>
      <c r="B470" s="291" t="s">
        <v>753</v>
      </c>
      <c r="C470" s="445" t="s">
        <v>491</v>
      </c>
      <c r="D470" s="452">
        <v>7</v>
      </c>
      <c r="E470" s="431"/>
      <c r="F470" s="1340" t="str">
        <f t="shared" si="58"/>
        <v/>
      </c>
    </row>
    <row r="471" spans="1:6" s="87" customFormat="1" ht="38.25" outlineLevel="1">
      <c r="A471" s="447" t="s">
        <v>239</v>
      </c>
      <c r="B471" s="291" t="s">
        <v>755</v>
      </c>
      <c r="C471" s="445" t="s">
        <v>491</v>
      </c>
      <c r="D471" s="452">
        <v>2</v>
      </c>
      <c r="E471" s="431"/>
      <c r="F471" s="1340" t="str">
        <f t="shared" si="58"/>
        <v/>
      </c>
    </row>
    <row r="472" spans="1:6" s="87" customFormat="1" ht="25.5" outlineLevel="1">
      <c r="A472" s="447" t="s">
        <v>240</v>
      </c>
      <c r="B472" s="291" t="s">
        <v>757</v>
      </c>
      <c r="C472" s="445" t="s">
        <v>491</v>
      </c>
      <c r="D472" s="452">
        <v>1</v>
      </c>
      <c r="E472" s="431"/>
      <c r="F472" s="1340" t="str">
        <f t="shared" si="58"/>
        <v/>
      </c>
    </row>
    <row r="473" spans="1:6" s="87" customFormat="1" ht="38.25" outlineLevel="1">
      <c r="A473" s="447" t="s">
        <v>241</v>
      </c>
      <c r="B473" s="291" t="s">
        <v>691</v>
      </c>
      <c r="C473" s="445" t="s">
        <v>491</v>
      </c>
      <c r="D473" s="452">
        <v>1</v>
      </c>
      <c r="E473" s="431"/>
      <c r="F473" s="1340" t="str">
        <f t="shared" si="58"/>
        <v/>
      </c>
    </row>
    <row r="474" spans="1:6" s="87" customFormat="1" ht="25.5" outlineLevel="1">
      <c r="A474" s="447" t="s">
        <v>242</v>
      </c>
      <c r="B474" s="291" t="s">
        <v>758</v>
      </c>
      <c r="C474" s="445" t="s">
        <v>491</v>
      </c>
      <c r="D474" s="452">
        <v>5</v>
      </c>
      <c r="E474" s="431"/>
      <c r="F474" s="1340" t="str">
        <f t="shared" si="58"/>
        <v/>
      </c>
    </row>
    <row r="475" spans="1:6" s="87" customFormat="1" ht="25.5" outlineLevel="1">
      <c r="A475" s="447" t="s">
        <v>243</v>
      </c>
      <c r="B475" s="291" t="s">
        <v>743</v>
      </c>
      <c r="C475" s="445" t="s">
        <v>491</v>
      </c>
      <c r="D475" s="452">
        <v>5</v>
      </c>
      <c r="E475" s="431"/>
      <c r="F475" s="1340" t="str">
        <f t="shared" si="58"/>
        <v/>
      </c>
    </row>
    <row r="476" spans="1:6" s="87" customFormat="1" ht="25.5" outlineLevel="1">
      <c r="A476" s="447" t="s">
        <v>244</v>
      </c>
      <c r="B476" s="291" t="s">
        <v>759</v>
      </c>
      <c r="C476" s="445" t="s">
        <v>491</v>
      </c>
      <c r="D476" s="452">
        <v>1</v>
      </c>
      <c r="E476" s="431"/>
      <c r="F476" s="1340" t="str">
        <f t="shared" si="58"/>
        <v/>
      </c>
    </row>
    <row r="477" spans="1:6" s="87" customFormat="1" ht="25.5" outlineLevel="1">
      <c r="A477" s="447" t="s">
        <v>245</v>
      </c>
      <c r="B477" s="291" t="s">
        <v>760</v>
      </c>
      <c r="C477" s="445" t="s">
        <v>491</v>
      </c>
      <c r="D477" s="452">
        <v>6</v>
      </c>
      <c r="E477" s="431"/>
      <c r="F477" s="1340" t="str">
        <f t="shared" si="58"/>
        <v/>
      </c>
    </row>
    <row r="478" spans="1:6" s="87" customFormat="1" outlineLevel="1">
      <c r="A478" s="447" t="s">
        <v>246</v>
      </c>
      <c r="B478" s="291" t="s">
        <v>761</v>
      </c>
      <c r="C478" s="445" t="s">
        <v>1063</v>
      </c>
      <c r="D478" s="452">
        <v>4</v>
      </c>
      <c r="E478" s="431"/>
      <c r="F478" s="1340" t="str">
        <f t="shared" si="58"/>
        <v/>
      </c>
    </row>
    <row r="479" spans="1:6" s="87" customFormat="1" outlineLevel="1">
      <c r="A479" s="447" t="s">
        <v>247</v>
      </c>
      <c r="B479" s="291" t="s">
        <v>762</v>
      </c>
      <c r="C479" s="445" t="s">
        <v>1063</v>
      </c>
      <c r="D479" s="452">
        <v>1</v>
      </c>
      <c r="E479" s="431"/>
      <c r="F479" s="1340" t="str">
        <f t="shared" si="58"/>
        <v/>
      </c>
    </row>
    <row r="480" spans="1:6" s="87" customFormat="1" ht="25.5" outlineLevel="1">
      <c r="A480" s="447" t="s">
        <v>248</v>
      </c>
      <c r="B480" s="291" t="s">
        <v>763</v>
      </c>
      <c r="C480" s="445" t="s">
        <v>491</v>
      </c>
      <c r="D480" s="452">
        <v>1</v>
      </c>
      <c r="E480" s="431"/>
      <c r="F480" s="1340" t="str">
        <f t="shared" si="58"/>
        <v/>
      </c>
    </row>
    <row r="481" spans="1:6" s="87" customFormat="1" ht="38.25" outlineLevel="1">
      <c r="A481" s="447" t="s">
        <v>249</v>
      </c>
      <c r="B481" s="291" t="s">
        <v>764</v>
      </c>
      <c r="C481" s="445" t="s">
        <v>257</v>
      </c>
      <c r="D481" s="453">
        <v>1</v>
      </c>
      <c r="E481" s="431"/>
      <c r="F481" s="1340" t="str">
        <f t="shared" si="58"/>
        <v/>
      </c>
    </row>
    <row r="482" spans="1:6" s="87" customFormat="1" ht="38.25" outlineLevel="1">
      <c r="A482" s="447" t="s">
        <v>754</v>
      </c>
      <c r="B482" s="291" t="s">
        <v>765</v>
      </c>
      <c r="C482" s="445" t="s">
        <v>491</v>
      </c>
      <c r="D482" s="452">
        <v>1</v>
      </c>
      <c r="E482" s="431"/>
      <c r="F482" s="1340" t="str">
        <f t="shared" si="58"/>
        <v/>
      </c>
    </row>
    <row r="483" spans="1:6" s="42" customFormat="1" ht="26.25" outlineLevel="1" thickBot="1">
      <c r="A483" s="447" t="s">
        <v>756</v>
      </c>
      <c r="B483" s="466" t="s">
        <v>1483</v>
      </c>
      <c r="C483" s="467" t="s">
        <v>159</v>
      </c>
      <c r="D483" s="468">
        <v>1</v>
      </c>
      <c r="E483" s="403"/>
      <c r="F483" s="1273" t="str">
        <f t="shared" si="58"/>
        <v/>
      </c>
    </row>
    <row r="484" spans="1:6" s="87" customFormat="1" outlineLevel="1">
      <c r="A484" s="456"/>
      <c r="B484" s="457" t="s">
        <v>213</v>
      </c>
      <c r="C484" s="458" t="s">
        <v>159</v>
      </c>
      <c r="D484" s="459">
        <v>1</v>
      </c>
      <c r="E484" s="1006"/>
      <c r="F484" s="1332">
        <f>SUM(F438:F483)</f>
        <v>0</v>
      </c>
    </row>
    <row r="485" spans="1:6" s="87" customFormat="1" outlineLevel="1">
      <c r="A485" s="569"/>
      <c r="B485" s="570"/>
      <c r="C485" s="568"/>
      <c r="D485" s="23"/>
      <c r="E485" s="1339"/>
      <c r="F485" s="1340"/>
    </row>
    <row r="486" spans="1:6" s="87" customFormat="1" outlineLevel="1">
      <c r="A486" s="564">
        <v>2</v>
      </c>
      <c r="B486" s="361" t="s">
        <v>1588</v>
      </c>
      <c r="C486" s="571"/>
      <c r="D486" s="377"/>
      <c r="E486" s="1341"/>
      <c r="F486" s="1341"/>
    </row>
    <row r="487" spans="1:6" s="87" customFormat="1" ht="127.5" outlineLevel="1">
      <c r="A487" s="566"/>
      <c r="B487" s="6" t="s">
        <v>766</v>
      </c>
      <c r="C487" s="565"/>
      <c r="D487" s="539"/>
      <c r="E487" s="1301"/>
      <c r="F487" s="1301"/>
    </row>
    <row r="488" spans="1:6" s="87" customFormat="1" outlineLevel="1">
      <c r="A488" s="567"/>
      <c r="B488" s="448" t="s">
        <v>1942</v>
      </c>
      <c r="C488" s="568"/>
      <c r="D488" s="23"/>
      <c r="E488" s="1339"/>
      <c r="F488" s="1340"/>
    </row>
    <row r="489" spans="1:6" s="87" customFormat="1" ht="38.25" outlineLevel="1">
      <c r="A489" s="447" t="s">
        <v>483</v>
      </c>
      <c r="B489" s="291" t="s">
        <v>767</v>
      </c>
      <c r="C489" s="445" t="s">
        <v>491</v>
      </c>
      <c r="D489" s="452">
        <v>1</v>
      </c>
      <c r="E489" s="431"/>
      <c r="F489" s="1340" t="str">
        <f t="shared" ref="F489:F491" si="59">IF(N(E489),ROUND(E489*D489,2),"")</f>
        <v/>
      </c>
    </row>
    <row r="490" spans="1:6" s="87" customFormat="1" outlineLevel="1">
      <c r="A490" s="447" t="s">
        <v>484</v>
      </c>
      <c r="B490" s="291" t="s">
        <v>768</v>
      </c>
      <c r="C490" s="445" t="s">
        <v>491</v>
      </c>
      <c r="D490" s="452">
        <v>1</v>
      </c>
      <c r="E490" s="431"/>
      <c r="F490" s="1340" t="str">
        <f t="shared" si="59"/>
        <v/>
      </c>
    </row>
    <row r="491" spans="1:6" s="87" customFormat="1" outlineLevel="1">
      <c r="A491" s="447" t="s">
        <v>575</v>
      </c>
      <c r="B491" s="291" t="s">
        <v>1952</v>
      </c>
      <c r="C491" s="445" t="s">
        <v>491</v>
      </c>
      <c r="D491" s="452">
        <v>1</v>
      </c>
      <c r="E491" s="431"/>
      <c r="F491" s="1340" t="str">
        <f t="shared" si="59"/>
        <v/>
      </c>
    </row>
    <row r="492" spans="1:6" s="87" customFormat="1" outlineLevel="1">
      <c r="A492" s="447"/>
      <c r="B492" s="448" t="s">
        <v>769</v>
      </c>
      <c r="C492" s="568"/>
      <c r="D492" s="23"/>
      <c r="E492" s="1339"/>
      <c r="F492" s="1340"/>
    </row>
    <row r="493" spans="1:6" s="87" customFormat="1" ht="25.5" outlineLevel="1">
      <c r="A493" s="447" t="s">
        <v>1074</v>
      </c>
      <c r="B493" s="291" t="s">
        <v>770</v>
      </c>
      <c r="C493" s="445" t="s">
        <v>491</v>
      </c>
      <c r="D493" s="452">
        <v>1</v>
      </c>
      <c r="E493" s="431"/>
      <c r="F493" s="1340" t="str">
        <f t="shared" ref="F493:F506" si="60">IF(N(E493),ROUND(E493*D493,2),"")</f>
        <v/>
      </c>
    </row>
    <row r="494" spans="1:6" s="87" customFormat="1" ht="25.5" outlineLevel="1">
      <c r="A494" s="447" t="s">
        <v>1075</v>
      </c>
      <c r="B494" s="291" t="s">
        <v>771</v>
      </c>
      <c r="C494" s="445" t="s">
        <v>491</v>
      </c>
      <c r="D494" s="452">
        <v>1</v>
      </c>
      <c r="E494" s="431"/>
      <c r="F494" s="1340" t="str">
        <f t="shared" si="60"/>
        <v/>
      </c>
    </row>
    <row r="495" spans="1:6" s="87" customFormat="1" outlineLevel="1">
      <c r="A495" s="447" t="s">
        <v>1076</v>
      </c>
      <c r="B495" s="291" t="s">
        <v>730</v>
      </c>
      <c r="C495" s="445" t="s">
        <v>491</v>
      </c>
      <c r="D495" s="452">
        <v>3</v>
      </c>
      <c r="E495" s="431"/>
      <c r="F495" s="1340" t="str">
        <f t="shared" si="60"/>
        <v/>
      </c>
    </row>
    <row r="496" spans="1:6" s="87" customFormat="1" ht="25.5" outlineLevel="1">
      <c r="A496" s="447" t="s">
        <v>125</v>
      </c>
      <c r="B496" s="291" t="s">
        <v>732</v>
      </c>
      <c r="C496" s="445" t="s">
        <v>491</v>
      </c>
      <c r="D496" s="452">
        <v>3</v>
      </c>
      <c r="E496" s="431"/>
      <c r="F496" s="1340" t="str">
        <f t="shared" si="60"/>
        <v/>
      </c>
    </row>
    <row r="497" spans="1:6" s="87" customFormat="1" ht="25.5" outlineLevel="1">
      <c r="A497" s="447" t="s">
        <v>126</v>
      </c>
      <c r="B497" s="291" t="s">
        <v>772</v>
      </c>
      <c r="C497" s="445" t="s">
        <v>491</v>
      </c>
      <c r="D497" s="452">
        <v>3</v>
      </c>
      <c r="E497" s="431"/>
      <c r="F497" s="1340" t="str">
        <f t="shared" si="60"/>
        <v/>
      </c>
    </row>
    <row r="498" spans="1:6" s="87" customFormat="1" outlineLevel="1">
      <c r="A498" s="447" t="s">
        <v>127</v>
      </c>
      <c r="B498" s="291" t="s">
        <v>773</v>
      </c>
      <c r="C498" s="445" t="s">
        <v>491</v>
      </c>
      <c r="D498" s="452">
        <v>3</v>
      </c>
      <c r="E498" s="431"/>
      <c r="F498" s="1340" t="str">
        <f t="shared" si="60"/>
        <v/>
      </c>
    </row>
    <row r="499" spans="1:6" s="87" customFormat="1" ht="25.5" outlineLevel="1">
      <c r="A499" s="447" t="s">
        <v>128</v>
      </c>
      <c r="B499" s="291" t="s">
        <v>677</v>
      </c>
      <c r="C499" s="445" t="s">
        <v>491</v>
      </c>
      <c r="D499" s="452">
        <v>1</v>
      </c>
      <c r="E499" s="431"/>
      <c r="F499" s="1340" t="str">
        <f t="shared" si="60"/>
        <v/>
      </c>
    </row>
    <row r="500" spans="1:6" s="87" customFormat="1" outlineLevel="1">
      <c r="A500" s="447" t="s">
        <v>129</v>
      </c>
      <c r="B500" s="291" t="s">
        <v>774</v>
      </c>
      <c r="C500" s="445" t="s">
        <v>491</v>
      </c>
      <c r="D500" s="452">
        <v>4</v>
      </c>
      <c r="E500" s="431"/>
      <c r="F500" s="1340" t="str">
        <f t="shared" si="60"/>
        <v/>
      </c>
    </row>
    <row r="501" spans="1:6" s="87" customFormat="1" ht="25.5" outlineLevel="1">
      <c r="A501" s="447" t="s">
        <v>130</v>
      </c>
      <c r="B501" s="291" t="s">
        <v>775</v>
      </c>
      <c r="C501" s="445" t="s">
        <v>491</v>
      </c>
      <c r="D501" s="452">
        <v>1</v>
      </c>
      <c r="E501" s="431"/>
      <c r="F501" s="1340" t="str">
        <f t="shared" si="60"/>
        <v/>
      </c>
    </row>
    <row r="502" spans="1:6" s="87" customFormat="1" ht="25.5" outlineLevel="1">
      <c r="A502" s="447" t="s">
        <v>131</v>
      </c>
      <c r="B502" s="291" t="s">
        <v>776</v>
      </c>
      <c r="C502" s="445" t="s">
        <v>491</v>
      </c>
      <c r="D502" s="452">
        <v>14</v>
      </c>
      <c r="E502" s="431"/>
      <c r="F502" s="1340" t="str">
        <f t="shared" si="60"/>
        <v/>
      </c>
    </row>
    <row r="503" spans="1:6" s="87" customFormat="1" ht="25.5" outlineLevel="1">
      <c r="A503" s="447" t="s">
        <v>132</v>
      </c>
      <c r="B503" s="291" t="s">
        <v>777</v>
      </c>
      <c r="C503" s="445" t="s">
        <v>491</v>
      </c>
      <c r="D503" s="452">
        <v>21</v>
      </c>
      <c r="E503" s="431"/>
      <c r="F503" s="1340" t="str">
        <f t="shared" si="60"/>
        <v/>
      </c>
    </row>
    <row r="504" spans="1:6" s="87" customFormat="1" ht="25.5" outlineLevel="1">
      <c r="A504" s="447" t="s">
        <v>133</v>
      </c>
      <c r="B504" s="291" t="s">
        <v>1973</v>
      </c>
      <c r="C504" s="445" t="s">
        <v>491</v>
      </c>
      <c r="D504" s="452">
        <v>2</v>
      </c>
      <c r="E504" s="431"/>
      <c r="F504" s="1340" t="str">
        <f t="shared" si="60"/>
        <v/>
      </c>
    </row>
    <row r="505" spans="1:6" s="87" customFormat="1" ht="25.5" outlineLevel="1">
      <c r="A505" s="447" t="s">
        <v>134</v>
      </c>
      <c r="B505" s="291" t="s">
        <v>1974</v>
      </c>
      <c r="C505" s="445" t="s">
        <v>491</v>
      </c>
      <c r="D505" s="452">
        <v>20</v>
      </c>
      <c r="E505" s="431"/>
      <c r="F505" s="1340" t="str">
        <f t="shared" si="60"/>
        <v/>
      </c>
    </row>
    <row r="506" spans="1:6" s="87" customFormat="1" ht="25.5" outlineLevel="1">
      <c r="A506" s="447" t="s">
        <v>135</v>
      </c>
      <c r="B506" s="291" t="s">
        <v>778</v>
      </c>
      <c r="C506" s="445" t="s">
        <v>491</v>
      </c>
      <c r="D506" s="452">
        <v>4</v>
      </c>
      <c r="E506" s="431"/>
      <c r="F506" s="1340" t="str">
        <f t="shared" si="60"/>
        <v/>
      </c>
    </row>
    <row r="507" spans="1:6" s="87" customFormat="1" outlineLevel="1">
      <c r="A507" s="572" t="s">
        <v>779</v>
      </c>
      <c r="B507" s="448" t="s">
        <v>780</v>
      </c>
      <c r="C507" s="568"/>
      <c r="D507" s="23"/>
      <c r="E507" s="1339"/>
      <c r="F507" s="1340"/>
    </row>
    <row r="508" spans="1:6" s="87" customFormat="1" ht="25.5" outlineLevel="1">
      <c r="A508" s="447" t="s">
        <v>781</v>
      </c>
      <c r="B508" s="291" t="s">
        <v>782</v>
      </c>
      <c r="C508" s="445" t="s">
        <v>491</v>
      </c>
      <c r="D508" s="452">
        <v>1</v>
      </c>
      <c r="E508" s="431"/>
      <c r="F508" s="1340" t="str">
        <f t="shared" ref="F508:F518" si="61">IF(N(E508),ROUND(E508*D508,2),"")</f>
        <v/>
      </c>
    </row>
    <row r="509" spans="1:6" s="56" customFormat="1" outlineLevel="1">
      <c r="A509" s="447" t="s">
        <v>783</v>
      </c>
      <c r="B509" s="291" t="s">
        <v>678</v>
      </c>
      <c r="C509" s="445" t="s">
        <v>491</v>
      </c>
      <c r="D509" s="452">
        <v>3</v>
      </c>
      <c r="E509" s="431"/>
      <c r="F509" s="1340" t="str">
        <f t="shared" si="61"/>
        <v/>
      </c>
    </row>
    <row r="510" spans="1:6" s="87" customFormat="1" ht="25.5" outlineLevel="1">
      <c r="A510" s="447" t="s">
        <v>784</v>
      </c>
      <c r="B510" s="573" t="s">
        <v>785</v>
      </c>
      <c r="C510" s="574" t="s">
        <v>491</v>
      </c>
      <c r="D510" s="575">
        <v>1</v>
      </c>
      <c r="E510" s="432"/>
      <c r="F510" s="1342" t="str">
        <f t="shared" si="61"/>
        <v/>
      </c>
    </row>
    <row r="511" spans="1:6" s="87" customFormat="1" ht="25.5" outlineLevel="1">
      <c r="A511" s="447" t="s">
        <v>786</v>
      </c>
      <c r="B511" s="291" t="s">
        <v>787</v>
      </c>
      <c r="C511" s="445" t="s">
        <v>491</v>
      </c>
      <c r="D511" s="452">
        <v>1</v>
      </c>
      <c r="E511" s="431"/>
      <c r="F511" s="1340" t="str">
        <f t="shared" si="61"/>
        <v/>
      </c>
    </row>
    <row r="512" spans="1:6" s="87" customFormat="1" outlineLevel="1">
      <c r="A512" s="447" t="s">
        <v>788</v>
      </c>
      <c r="B512" s="291" t="s">
        <v>789</v>
      </c>
      <c r="C512" s="445" t="s">
        <v>491</v>
      </c>
      <c r="D512" s="452">
        <v>1</v>
      </c>
      <c r="E512" s="431"/>
      <c r="F512" s="1340" t="str">
        <f t="shared" si="61"/>
        <v/>
      </c>
    </row>
    <row r="513" spans="1:6" s="87" customFormat="1" ht="25.5" outlineLevel="1">
      <c r="A513" s="447" t="s">
        <v>790</v>
      </c>
      <c r="B513" s="291" t="s">
        <v>791</v>
      </c>
      <c r="C513" s="445" t="s">
        <v>491</v>
      </c>
      <c r="D513" s="452">
        <v>3</v>
      </c>
      <c r="E513" s="431"/>
      <c r="F513" s="1340" t="str">
        <f t="shared" si="61"/>
        <v/>
      </c>
    </row>
    <row r="514" spans="1:6" s="87" customFormat="1" ht="25.5" outlineLevel="1">
      <c r="A514" s="447" t="s">
        <v>792</v>
      </c>
      <c r="B514" s="291" t="s">
        <v>777</v>
      </c>
      <c r="C514" s="445" t="s">
        <v>491</v>
      </c>
      <c r="D514" s="452">
        <v>8</v>
      </c>
      <c r="E514" s="431"/>
      <c r="F514" s="1340" t="str">
        <f t="shared" si="61"/>
        <v/>
      </c>
    </row>
    <row r="515" spans="1:6" s="87" customFormat="1" ht="25.5" outlineLevel="1">
      <c r="A515" s="447" t="s">
        <v>793</v>
      </c>
      <c r="B515" s="291" t="s">
        <v>1973</v>
      </c>
      <c r="C515" s="445" t="s">
        <v>491</v>
      </c>
      <c r="D515" s="452">
        <v>1</v>
      </c>
      <c r="E515" s="431"/>
      <c r="F515" s="1340" t="str">
        <f t="shared" si="61"/>
        <v/>
      </c>
    </row>
    <row r="516" spans="1:6" s="87" customFormat="1" ht="25.5" outlineLevel="1">
      <c r="A516" s="447" t="s">
        <v>794</v>
      </c>
      <c r="B516" s="291" t="s">
        <v>1974</v>
      </c>
      <c r="C516" s="445" t="s">
        <v>491</v>
      </c>
      <c r="D516" s="452">
        <v>10</v>
      </c>
      <c r="E516" s="431"/>
      <c r="F516" s="1340" t="str">
        <f t="shared" si="61"/>
        <v/>
      </c>
    </row>
    <row r="517" spans="1:6" s="87" customFormat="1" ht="25.5" outlineLevel="1">
      <c r="A517" s="447" t="s">
        <v>795</v>
      </c>
      <c r="B517" s="291" t="s">
        <v>796</v>
      </c>
      <c r="C517" s="445" t="s">
        <v>491</v>
      </c>
      <c r="D517" s="452">
        <v>1</v>
      </c>
      <c r="E517" s="431"/>
      <c r="F517" s="1340" t="str">
        <f t="shared" si="61"/>
        <v/>
      </c>
    </row>
    <row r="518" spans="1:6" s="42" customFormat="1" ht="26.25" outlineLevel="1" thickBot="1">
      <c r="A518" s="447" t="s">
        <v>797</v>
      </c>
      <c r="B518" s="466" t="s">
        <v>1483</v>
      </c>
      <c r="C518" s="467" t="s">
        <v>159</v>
      </c>
      <c r="D518" s="468">
        <v>1</v>
      </c>
      <c r="E518" s="403"/>
      <c r="F518" s="1273" t="str">
        <f t="shared" si="61"/>
        <v/>
      </c>
    </row>
    <row r="519" spans="1:6" s="87" customFormat="1" outlineLevel="1">
      <c r="A519" s="456"/>
      <c r="B519" s="457" t="s">
        <v>137</v>
      </c>
      <c r="C519" s="458" t="s">
        <v>159</v>
      </c>
      <c r="D519" s="459">
        <v>1</v>
      </c>
      <c r="E519" s="1006"/>
      <c r="F519" s="1332">
        <f>SUM(F489:F518)</f>
        <v>0</v>
      </c>
    </row>
    <row r="520" spans="1:6" s="87" customFormat="1" outlineLevel="1">
      <c r="A520" s="447"/>
      <c r="B520" s="576"/>
      <c r="C520" s="568"/>
      <c r="D520" s="23"/>
      <c r="E520" s="1339"/>
      <c r="F520" s="1340"/>
    </row>
    <row r="521" spans="1:6" s="87" customFormat="1" outlineLevel="1">
      <c r="A521" s="564" t="s">
        <v>493</v>
      </c>
      <c r="B521" s="361" t="s">
        <v>2290</v>
      </c>
      <c r="C521" s="571"/>
      <c r="D521" s="377"/>
      <c r="E521" s="1341"/>
      <c r="F521" s="1341"/>
    </row>
    <row r="522" spans="1:6" s="87" customFormat="1" ht="127.5" outlineLevel="1">
      <c r="A522" s="566"/>
      <c r="B522" s="464" t="s">
        <v>798</v>
      </c>
      <c r="C522" s="565"/>
      <c r="D522" s="539"/>
      <c r="E522" s="1301"/>
      <c r="F522" s="1301"/>
    </row>
    <row r="523" spans="1:6" s="87" customFormat="1" outlineLevel="1">
      <c r="A523" s="567"/>
      <c r="B523" s="448" t="s">
        <v>1942</v>
      </c>
      <c r="C523" s="568"/>
      <c r="D523" s="23"/>
      <c r="E523" s="1339"/>
      <c r="F523" s="1340"/>
    </row>
    <row r="524" spans="1:6" s="87" customFormat="1" ht="38.25" outlineLevel="1">
      <c r="A524" s="447" t="s">
        <v>498</v>
      </c>
      <c r="B524" s="291" t="s">
        <v>799</v>
      </c>
      <c r="C524" s="445" t="s">
        <v>491</v>
      </c>
      <c r="D524" s="452">
        <v>1</v>
      </c>
      <c r="E524" s="431"/>
      <c r="F524" s="1340" t="str">
        <f t="shared" ref="F524:F555" si="62">IF(N(E524),ROUND(E524*D524,2),"")</f>
        <v/>
      </c>
    </row>
    <row r="525" spans="1:6" s="87" customFormat="1" outlineLevel="1">
      <c r="A525" s="447" t="s">
        <v>499</v>
      </c>
      <c r="B525" s="291" t="s">
        <v>768</v>
      </c>
      <c r="C525" s="445" t="s">
        <v>491</v>
      </c>
      <c r="D525" s="452">
        <v>1</v>
      </c>
      <c r="E525" s="431"/>
      <c r="F525" s="1340" t="str">
        <f t="shared" si="62"/>
        <v/>
      </c>
    </row>
    <row r="526" spans="1:6" s="87" customFormat="1" outlineLevel="1">
      <c r="A526" s="447" t="s">
        <v>582</v>
      </c>
      <c r="B526" s="291" t="s">
        <v>1952</v>
      </c>
      <c r="C526" s="445" t="s">
        <v>491</v>
      </c>
      <c r="D526" s="452">
        <v>1</v>
      </c>
      <c r="E526" s="431"/>
      <c r="F526" s="1340" t="str">
        <f t="shared" si="62"/>
        <v/>
      </c>
    </row>
    <row r="527" spans="1:6" s="87" customFormat="1" outlineLevel="1">
      <c r="A527" s="447"/>
      <c r="B527" s="448" t="s">
        <v>769</v>
      </c>
      <c r="C527" s="568"/>
      <c r="D527" s="23"/>
      <c r="E527" s="1339"/>
      <c r="F527" s="1340"/>
    </row>
    <row r="528" spans="1:6" s="87" customFormat="1" ht="25.5" outlineLevel="1">
      <c r="A528" s="447" t="s">
        <v>1473</v>
      </c>
      <c r="B528" s="291" t="s">
        <v>770</v>
      </c>
      <c r="C528" s="445" t="s">
        <v>491</v>
      </c>
      <c r="D528" s="452">
        <v>1</v>
      </c>
      <c r="E528" s="431"/>
      <c r="F528" s="1340" t="str">
        <f t="shared" si="62"/>
        <v/>
      </c>
    </row>
    <row r="529" spans="1:6" s="87" customFormat="1" ht="25.5" outlineLevel="1">
      <c r="A529" s="447" t="s">
        <v>1474</v>
      </c>
      <c r="B529" s="291" t="s">
        <v>771</v>
      </c>
      <c r="C529" s="445" t="s">
        <v>491</v>
      </c>
      <c r="D529" s="452">
        <v>1</v>
      </c>
      <c r="E529" s="431"/>
      <c r="F529" s="1340" t="str">
        <f t="shared" si="62"/>
        <v/>
      </c>
    </row>
    <row r="530" spans="1:6" s="87" customFormat="1" outlineLevel="1">
      <c r="A530" s="447" t="s">
        <v>1475</v>
      </c>
      <c r="B530" s="291" t="s">
        <v>730</v>
      </c>
      <c r="C530" s="445" t="s">
        <v>491</v>
      </c>
      <c r="D530" s="452">
        <v>3</v>
      </c>
      <c r="E530" s="431"/>
      <c r="F530" s="1340" t="str">
        <f t="shared" si="62"/>
        <v/>
      </c>
    </row>
    <row r="531" spans="1:6" s="87" customFormat="1" ht="25.5" outlineLevel="1">
      <c r="A531" s="447" t="s">
        <v>1476</v>
      </c>
      <c r="B531" s="291" t="s">
        <v>732</v>
      </c>
      <c r="C531" s="445" t="s">
        <v>491</v>
      </c>
      <c r="D531" s="452">
        <v>3</v>
      </c>
      <c r="E531" s="431"/>
      <c r="F531" s="1340" t="str">
        <f t="shared" si="62"/>
        <v/>
      </c>
    </row>
    <row r="532" spans="1:6" s="87" customFormat="1" ht="25.5" outlineLevel="1">
      <c r="A532" s="447" t="s">
        <v>1477</v>
      </c>
      <c r="B532" s="291" t="s">
        <v>772</v>
      </c>
      <c r="C532" s="445" t="s">
        <v>491</v>
      </c>
      <c r="D532" s="452">
        <v>3</v>
      </c>
      <c r="E532" s="431"/>
      <c r="F532" s="1340" t="str">
        <f t="shared" si="62"/>
        <v/>
      </c>
    </row>
    <row r="533" spans="1:6" s="87" customFormat="1" outlineLevel="1">
      <c r="A533" s="447" t="s">
        <v>1478</v>
      </c>
      <c r="B533" s="291" t="s">
        <v>773</v>
      </c>
      <c r="C533" s="445" t="s">
        <v>491</v>
      </c>
      <c r="D533" s="452">
        <v>3</v>
      </c>
      <c r="E533" s="431"/>
      <c r="F533" s="1340" t="str">
        <f t="shared" si="62"/>
        <v/>
      </c>
    </row>
    <row r="534" spans="1:6" s="87" customFormat="1" ht="25.5" outlineLevel="1">
      <c r="A534" s="447" t="s">
        <v>250</v>
      </c>
      <c r="B534" s="291" t="s">
        <v>677</v>
      </c>
      <c r="C534" s="445" t="s">
        <v>491</v>
      </c>
      <c r="D534" s="452">
        <v>1</v>
      </c>
      <c r="E534" s="431"/>
      <c r="F534" s="1340" t="str">
        <f t="shared" si="62"/>
        <v/>
      </c>
    </row>
    <row r="535" spans="1:6" s="87" customFormat="1" outlineLevel="1">
      <c r="A535" s="447" t="s">
        <v>251</v>
      </c>
      <c r="B535" s="291" t="s">
        <v>774</v>
      </c>
      <c r="C535" s="445" t="s">
        <v>491</v>
      </c>
      <c r="D535" s="452">
        <v>4</v>
      </c>
      <c r="E535" s="431"/>
      <c r="F535" s="1340" t="str">
        <f t="shared" si="62"/>
        <v/>
      </c>
    </row>
    <row r="536" spans="1:6" s="87" customFormat="1" ht="25.5" outlineLevel="1">
      <c r="A536" s="447" t="s">
        <v>252</v>
      </c>
      <c r="B536" s="291" t="s">
        <v>800</v>
      </c>
      <c r="C536" s="445" t="s">
        <v>491</v>
      </c>
      <c r="D536" s="452">
        <v>1</v>
      </c>
      <c r="E536" s="431"/>
      <c r="F536" s="1340" t="str">
        <f t="shared" si="62"/>
        <v/>
      </c>
    </row>
    <row r="537" spans="1:6" s="87" customFormat="1" ht="25.5" outlineLevel="1">
      <c r="A537" s="447" t="s">
        <v>253</v>
      </c>
      <c r="B537" s="291" t="s">
        <v>683</v>
      </c>
      <c r="C537" s="445" t="s">
        <v>491</v>
      </c>
      <c r="D537" s="452">
        <v>13</v>
      </c>
      <c r="E537" s="431"/>
      <c r="F537" s="1340" t="str">
        <f t="shared" si="62"/>
        <v/>
      </c>
    </row>
    <row r="538" spans="1:6" s="87" customFormat="1" ht="25.5" outlineLevel="1">
      <c r="A538" s="447" t="s">
        <v>254</v>
      </c>
      <c r="B538" s="291" t="s">
        <v>682</v>
      </c>
      <c r="C538" s="445" t="s">
        <v>491</v>
      </c>
      <c r="D538" s="452">
        <v>1</v>
      </c>
      <c r="E538" s="431"/>
      <c r="F538" s="1340" t="str">
        <f t="shared" si="62"/>
        <v/>
      </c>
    </row>
    <row r="539" spans="1:6" s="87" customFormat="1" ht="25.5" outlineLevel="1">
      <c r="A539" s="447" t="s">
        <v>255</v>
      </c>
      <c r="B539" s="291" t="s">
        <v>684</v>
      </c>
      <c r="C539" s="445" t="s">
        <v>491</v>
      </c>
      <c r="D539" s="452">
        <v>23</v>
      </c>
      <c r="E539" s="431"/>
      <c r="F539" s="1340" t="str">
        <f t="shared" si="62"/>
        <v/>
      </c>
    </row>
    <row r="540" spans="1:6" s="87" customFormat="1" ht="25.5" outlineLevel="1">
      <c r="A540" s="447" t="s">
        <v>256</v>
      </c>
      <c r="B540" s="291" t="s">
        <v>1975</v>
      </c>
      <c r="C540" s="445" t="s">
        <v>491</v>
      </c>
      <c r="D540" s="452">
        <v>2</v>
      </c>
      <c r="E540" s="431"/>
      <c r="F540" s="1340" t="str">
        <f t="shared" si="62"/>
        <v/>
      </c>
    </row>
    <row r="541" spans="1:6" s="87" customFormat="1" ht="25.5" outlineLevel="1">
      <c r="A541" s="447" t="s">
        <v>801</v>
      </c>
      <c r="B541" s="291" t="s">
        <v>1971</v>
      </c>
      <c r="C541" s="445" t="s">
        <v>491</v>
      </c>
      <c r="D541" s="452">
        <v>20</v>
      </c>
      <c r="E541" s="431"/>
      <c r="F541" s="1340" t="str">
        <f t="shared" si="62"/>
        <v/>
      </c>
    </row>
    <row r="542" spans="1:6" s="87" customFormat="1" ht="25.5" outlineLevel="1">
      <c r="A542" s="447" t="s">
        <v>802</v>
      </c>
      <c r="B542" s="291" t="s">
        <v>778</v>
      </c>
      <c r="C542" s="445" t="s">
        <v>491</v>
      </c>
      <c r="D542" s="452">
        <v>4</v>
      </c>
      <c r="E542" s="431"/>
      <c r="F542" s="1340" t="str">
        <f t="shared" si="62"/>
        <v/>
      </c>
    </row>
    <row r="543" spans="1:6" s="87" customFormat="1" outlineLevel="1">
      <c r="A543" s="577"/>
      <c r="B543" s="448" t="s">
        <v>780</v>
      </c>
      <c r="C543" s="568"/>
      <c r="D543" s="23"/>
      <c r="E543" s="1339"/>
      <c r="F543" s="1340"/>
    </row>
    <row r="544" spans="1:6" s="87" customFormat="1" ht="25.5" outlineLevel="1">
      <c r="A544" s="447" t="s">
        <v>803</v>
      </c>
      <c r="B544" s="291" t="s">
        <v>804</v>
      </c>
      <c r="C544" s="445" t="s">
        <v>491</v>
      </c>
      <c r="D544" s="452">
        <v>1</v>
      </c>
      <c r="E544" s="431"/>
      <c r="F544" s="1340" t="str">
        <f t="shared" si="62"/>
        <v/>
      </c>
    </row>
    <row r="545" spans="1:6" s="87" customFormat="1" outlineLevel="1">
      <c r="A545" s="447" t="s">
        <v>805</v>
      </c>
      <c r="B545" s="291" t="s">
        <v>678</v>
      </c>
      <c r="C545" s="445" t="s">
        <v>491</v>
      </c>
      <c r="D545" s="452">
        <v>3</v>
      </c>
      <c r="E545" s="431"/>
      <c r="F545" s="1340" t="str">
        <f t="shared" si="62"/>
        <v/>
      </c>
    </row>
    <row r="546" spans="1:6" s="87" customFormat="1" ht="25.5" outlineLevel="1">
      <c r="A546" s="447" t="s">
        <v>784</v>
      </c>
      <c r="B546" s="291" t="s">
        <v>806</v>
      </c>
      <c r="C546" s="445" t="s">
        <v>491</v>
      </c>
      <c r="D546" s="452">
        <v>1</v>
      </c>
      <c r="E546" s="431"/>
      <c r="F546" s="1340" t="str">
        <f t="shared" si="62"/>
        <v/>
      </c>
    </row>
    <row r="547" spans="1:6" s="87" customFormat="1" ht="25.5" outlineLevel="1">
      <c r="A547" s="447" t="s">
        <v>807</v>
      </c>
      <c r="B547" s="291" t="s">
        <v>808</v>
      </c>
      <c r="C547" s="445" t="s">
        <v>491</v>
      </c>
      <c r="D547" s="452">
        <v>1</v>
      </c>
      <c r="E547" s="431"/>
      <c r="F547" s="1340" t="str">
        <f t="shared" si="62"/>
        <v/>
      </c>
    </row>
    <row r="548" spans="1:6" s="87" customFormat="1" outlineLevel="1">
      <c r="A548" s="447" t="s">
        <v>809</v>
      </c>
      <c r="B548" s="291" t="s">
        <v>810</v>
      </c>
      <c r="C548" s="445" t="s">
        <v>491</v>
      </c>
      <c r="D548" s="452">
        <v>1</v>
      </c>
      <c r="E548" s="431"/>
      <c r="F548" s="1340" t="str">
        <f t="shared" si="62"/>
        <v/>
      </c>
    </row>
    <row r="549" spans="1:6" s="87" customFormat="1" ht="25.5" outlineLevel="1">
      <c r="A549" s="447" t="s">
        <v>811</v>
      </c>
      <c r="B549" s="291" t="s">
        <v>812</v>
      </c>
      <c r="C549" s="445" t="s">
        <v>491</v>
      </c>
      <c r="D549" s="452">
        <v>2</v>
      </c>
      <c r="E549" s="431"/>
      <c r="F549" s="1340" t="str">
        <f t="shared" si="62"/>
        <v/>
      </c>
    </row>
    <row r="550" spans="1:6" s="87" customFormat="1" ht="25.5" outlineLevel="1">
      <c r="A550" s="447" t="s">
        <v>813</v>
      </c>
      <c r="B550" s="291" t="s">
        <v>791</v>
      </c>
      <c r="C550" s="445" t="s">
        <v>491</v>
      </c>
      <c r="D550" s="452">
        <v>2</v>
      </c>
      <c r="E550" s="431"/>
      <c r="F550" s="1340" t="str">
        <f t="shared" si="62"/>
        <v/>
      </c>
    </row>
    <row r="551" spans="1:6" s="87" customFormat="1" ht="25.5" outlineLevel="1">
      <c r="A551" s="447" t="s">
        <v>814</v>
      </c>
      <c r="B551" s="291" t="s">
        <v>684</v>
      </c>
      <c r="C551" s="445" t="s">
        <v>491</v>
      </c>
      <c r="D551" s="452">
        <v>18</v>
      </c>
      <c r="E551" s="431"/>
      <c r="F551" s="1340" t="str">
        <f t="shared" si="62"/>
        <v/>
      </c>
    </row>
    <row r="552" spans="1:6" s="87" customFormat="1" ht="25.5" outlineLevel="1">
      <c r="A552" s="447" t="s">
        <v>815</v>
      </c>
      <c r="B552" s="291" t="s">
        <v>1975</v>
      </c>
      <c r="C552" s="445" t="s">
        <v>491</v>
      </c>
      <c r="D552" s="452">
        <v>1</v>
      </c>
      <c r="E552" s="431"/>
      <c r="F552" s="1340" t="str">
        <f t="shared" si="62"/>
        <v/>
      </c>
    </row>
    <row r="553" spans="1:6" s="87" customFormat="1" ht="25.5" outlineLevel="1">
      <c r="A553" s="447" t="s">
        <v>816</v>
      </c>
      <c r="B553" s="291" t="s">
        <v>1971</v>
      </c>
      <c r="C553" s="445" t="s">
        <v>491</v>
      </c>
      <c r="D553" s="452">
        <v>10</v>
      </c>
      <c r="E553" s="431"/>
      <c r="F553" s="1340" t="str">
        <f t="shared" si="62"/>
        <v/>
      </c>
    </row>
    <row r="554" spans="1:6" s="87" customFormat="1" ht="25.5" outlineLevel="1">
      <c r="A554" s="572" t="s">
        <v>817</v>
      </c>
      <c r="B554" s="291" t="s">
        <v>818</v>
      </c>
      <c r="C554" s="445" t="s">
        <v>491</v>
      </c>
      <c r="D554" s="452">
        <v>1</v>
      </c>
      <c r="E554" s="431"/>
      <c r="F554" s="1340" t="str">
        <f t="shared" si="62"/>
        <v/>
      </c>
    </row>
    <row r="555" spans="1:6" s="42" customFormat="1" ht="26.25" outlineLevel="1" thickBot="1">
      <c r="A555" s="447" t="s">
        <v>819</v>
      </c>
      <c r="B555" s="466" t="s">
        <v>1483</v>
      </c>
      <c r="C555" s="467" t="s">
        <v>159</v>
      </c>
      <c r="D555" s="468">
        <v>1</v>
      </c>
      <c r="E555" s="403"/>
      <c r="F555" s="1273" t="str">
        <f t="shared" si="62"/>
        <v/>
      </c>
    </row>
    <row r="556" spans="1:6" s="87" customFormat="1" outlineLevel="1">
      <c r="A556" s="456"/>
      <c r="B556" s="457" t="s">
        <v>140</v>
      </c>
      <c r="C556" s="458" t="s">
        <v>159</v>
      </c>
      <c r="D556" s="459">
        <v>1</v>
      </c>
      <c r="E556" s="1006"/>
      <c r="F556" s="1332">
        <f>SUM(F524:F555)</f>
        <v>0</v>
      </c>
    </row>
    <row r="557" spans="1:6" s="14" customFormat="1" outlineLevel="1">
      <c r="A557" s="567"/>
      <c r="B557" s="578"/>
      <c r="C557" s="568"/>
      <c r="D557" s="23"/>
      <c r="E557" s="1339"/>
      <c r="F557" s="1340"/>
    </row>
    <row r="558" spans="1:6" s="14" customFormat="1" outlineLevel="1">
      <c r="A558" s="564" t="s">
        <v>901</v>
      </c>
      <c r="B558" s="361" t="s">
        <v>158</v>
      </c>
      <c r="C558" s="571"/>
      <c r="D558" s="377"/>
      <c r="E558" s="1341"/>
      <c r="F558" s="1341"/>
    </row>
    <row r="559" spans="1:6" s="14" customFormat="1" ht="76.5" outlineLevel="1">
      <c r="A559" s="566"/>
      <c r="B559" s="21" t="s">
        <v>118</v>
      </c>
      <c r="C559" s="565"/>
      <c r="D559" s="539"/>
      <c r="E559" s="1301"/>
      <c r="F559" s="1301"/>
    </row>
    <row r="560" spans="1:6" s="14" customFormat="1" outlineLevel="1">
      <c r="A560" s="566"/>
      <c r="B560" s="541" t="s">
        <v>156</v>
      </c>
      <c r="C560" s="565"/>
      <c r="D560" s="539"/>
      <c r="E560" s="1301"/>
      <c r="F560" s="1301"/>
    </row>
    <row r="561" spans="1:6" s="14" customFormat="1" ht="14.25" outlineLevel="1">
      <c r="A561" s="567" t="s">
        <v>500</v>
      </c>
      <c r="B561" s="576" t="s">
        <v>110</v>
      </c>
      <c r="C561" s="579" t="s">
        <v>1063</v>
      </c>
      <c r="D561" s="580">
        <v>45</v>
      </c>
      <c r="E561" s="985"/>
      <c r="F561" s="1327" t="str">
        <f t="shared" ref="F561:F571" si="63">IF(N(E561),ROUND(E561*D561,2),"")</f>
        <v/>
      </c>
    </row>
    <row r="562" spans="1:6" s="14" customFormat="1" ht="14.25" outlineLevel="1">
      <c r="A562" s="567" t="s">
        <v>583</v>
      </c>
      <c r="B562" s="576" t="s">
        <v>820</v>
      </c>
      <c r="C562" s="579" t="s">
        <v>1063</v>
      </c>
      <c r="D562" s="580">
        <v>1490</v>
      </c>
      <c r="E562" s="985"/>
      <c r="F562" s="1327" t="str">
        <f t="shared" si="63"/>
        <v/>
      </c>
    </row>
    <row r="563" spans="1:6" s="14" customFormat="1" ht="14.25" outlineLevel="1">
      <c r="A563" s="567" t="s">
        <v>584</v>
      </c>
      <c r="B563" s="576" t="s">
        <v>115</v>
      </c>
      <c r="C563" s="579" t="s">
        <v>1063</v>
      </c>
      <c r="D563" s="580">
        <v>25</v>
      </c>
      <c r="E563" s="985"/>
      <c r="F563" s="1327" t="str">
        <f t="shared" si="63"/>
        <v/>
      </c>
    </row>
    <row r="564" spans="1:6" s="14" customFormat="1" ht="14.25" outlineLevel="1">
      <c r="A564" s="567" t="s">
        <v>1275</v>
      </c>
      <c r="B564" s="576" t="s">
        <v>1324</v>
      </c>
      <c r="C564" s="579" t="s">
        <v>1063</v>
      </c>
      <c r="D564" s="580">
        <v>40</v>
      </c>
      <c r="E564" s="985"/>
      <c r="F564" s="1327" t="str">
        <f t="shared" si="63"/>
        <v/>
      </c>
    </row>
    <row r="565" spans="1:6" s="14" customFormat="1" ht="14.25" outlineLevel="1">
      <c r="A565" s="567" t="s">
        <v>884</v>
      </c>
      <c r="B565" s="576" t="s">
        <v>821</v>
      </c>
      <c r="C565" s="579" t="s">
        <v>1063</v>
      </c>
      <c r="D565" s="580">
        <v>50</v>
      </c>
      <c r="E565" s="985"/>
      <c r="F565" s="1327" t="str">
        <f t="shared" si="63"/>
        <v/>
      </c>
    </row>
    <row r="566" spans="1:6" s="14" customFormat="1" ht="14.25" outlineLevel="1">
      <c r="A566" s="567" t="s">
        <v>885</v>
      </c>
      <c r="B566" s="576" t="s">
        <v>822</v>
      </c>
      <c r="C566" s="579" t="s">
        <v>1063</v>
      </c>
      <c r="D566" s="580">
        <v>1250</v>
      </c>
      <c r="E566" s="985"/>
      <c r="F566" s="1327" t="str">
        <f t="shared" si="63"/>
        <v/>
      </c>
    </row>
    <row r="567" spans="1:6" s="14" customFormat="1" ht="14.25" outlineLevel="1">
      <c r="A567" s="567" t="s">
        <v>1346</v>
      </c>
      <c r="B567" s="576" t="s">
        <v>823</v>
      </c>
      <c r="C567" s="579" t="s">
        <v>1063</v>
      </c>
      <c r="D567" s="580">
        <v>220</v>
      </c>
      <c r="E567" s="985"/>
      <c r="F567" s="1327" t="str">
        <f t="shared" si="63"/>
        <v/>
      </c>
    </row>
    <row r="568" spans="1:6" s="14" customFormat="1" ht="14.25" outlineLevel="1">
      <c r="A568" s="418" t="s">
        <v>1347</v>
      </c>
      <c r="B568" s="518" t="s">
        <v>2291</v>
      </c>
      <c r="C568" s="263" t="s">
        <v>1063</v>
      </c>
      <c r="D568" s="264">
        <v>30</v>
      </c>
      <c r="E568" s="242"/>
      <c r="F568" s="1272" t="str">
        <f t="shared" si="63"/>
        <v/>
      </c>
    </row>
    <row r="569" spans="1:6" s="14" customFormat="1" outlineLevel="1">
      <c r="A569" s="418" t="s">
        <v>1348</v>
      </c>
      <c r="B569" s="581" t="s">
        <v>1536</v>
      </c>
      <c r="C569" s="263" t="s">
        <v>1063</v>
      </c>
      <c r="D569" s="264">
        <v>350</v>
      </c>
      <c r="E569" s="239"/>
      <c r="F569" s="1289" t="str">
        <f t="shared" si="63"/>
        <v/>
      </c>
    </row>
    <row r="570" spans="1:6" s="14" customFormat="1" outlineLevel="1">
      <c r="A570" s="313"/>
      <c r="B570" s="582"/>
      <c r="C570" s="254"/>
      <c r="D570" s="255"/>
      <c r="E570" s="1004"/>
      <c r="F570" s="1289"/>
    </row>
    <row r="571" spans="1:6" s="14" customFormat="1" outlineLevel="1">
      <c r="A571" s="533" t="s">
        <v>588</v>
      </c>
      <c r="B571" s="534" t="s">
        <v>713</v>
      </c>
      <c r="C571" s="535" t="s">
        <v>1063</v>
      </c>
      <c r="D571" s="536">
        <v>7</v>
      </c>
      <c r="E571" s="986"/>
      <c r="F571" s="1319" t="str">
        <f t="shared" si="63"/>
        <v/>
      </c>
    </row>
    <row r="572" spans="1:6" s="14" customFormat="1" ht="51" outlineLevel="1">
      <c r="A572" s="500"/>
      <c r="B572" s="537" t="s">
        <v>824</v>
      </c>
      <c r="C572" s="538"/>
      <c r="D572" s="539"/>
      <c r="E572" s="1345"/>
      <c r="F572" s="1324"/>
    </row>
    <row r="573" spans="1:6" s="14" customFormat="1" outlineLevel="1">
      <c r="A573" s="540"/>
      <c r="B573" s="541" t="s">
        <v>1287</v>
      </c>
      <c r="C573" s="542"/>
      <c r="D573" s="543"/>
      <c r="E573" s="1325"/>
      <c r="F573" s="1326"/>
    </row>
    <row r="574" spans="1:6" s="14" customFormat="1" outlineLevel="1">
      <c r="A574" s="540"/>
      <c r="B574" s="541"/>
      <c r="C574" s="542"/>
      <c r="D574" s="543"/>
      <c r="E574" s="1325"/>
      <c r="F574" s="1326"/>
    </row>
    <row r="575" spans="1:6" s="14" customFormat="1" outlineLevel="1">
      <c r="A575" s="533" t="s">
        <v>494</v>
      </c>
      <c r="B575" s="583" t="s">
        <v>1091</v>
      </c>
      <c r="C575" s="395" t="s">
        <v>491</v>
      </c>
      <c r="D575" s="377">
        <v>12</v>
      </c>
      <c r="E575" s="988"/>
      <c r="F575" s="1319" t="str">
        <f t="shared" ref="F575" si="64">IF(N(E575),ROUND(E575*D575,2),"")</f>
        <v/>
      </c>
    </row>
    <row r="576" spans="1:6" s="14" customFormat="1" ht="25.5" outlineLevel="1">
      <c r="A576" s="500"/>
      <c r="B576" s="584" t="s">
        <v>1092</v>
      </c>
      <c r="C576" s="538"/>
      <c r="D576" s="539"/>
      <c r="E576" s="1345"/>
      <c r="F576" s="1324"/>
    </row>
    <row r="577" spans="1:6" s="14" customFormat="1" outlineLevel="1" collapsed="1">
      <c r="A577" s="540"/>
      <c r="B577" s="541" t="s">
        <v>1294</v>
      </c>
      <c r="C577" s="542"/>
      <c r="D577" s="543"/>
      <c r="E577" s="1335"/>
      <c r="F577" s="1335"/>
    </row>
    <row r="578" spans="1:6" s="14" customFormat="1" outlineLevel="1">
      <c r="A578" s="500"/>
      <c r="B578" s="21"/>
      <c r="C578" s="538"/>
      <c r="D578" s="539"/>
      <c r="E578" s="1301"/>
      <c r="F578" s="1301"/>
    </row>
    <row r="579" spans="1:6" s="14" customFormat="1" outlineLevel="1">
      <c r="A579" s="533" t="s">
        <v>897</v>
      </c>
      <c r="B579" s="534" t="s">
        <v>1083</v>
      </c>
      <c r="C579" s="535"/>
      <c r="D579" s="536"/>
      <c r="E579" s="1333"/>
      <c r="F579" s="1333"/>
    </row>
    <row r="580" spans="1:6" s="14" customFormat="1" ht="38.25" outlineLevel="1">
      <c r="A580" s="500"/>
      <c r="B580" s="584" t="s">
        <v>1084</v>
      </c>
      <c r="C580" s="538"/>
      <c r="D580" s="539"/>
      <c r="E580" s="1301"/>
      <c r="F580" s="1301"/>
    </row>
    <row r="581" spans="1:6" s="398" customFormat="1" outlineLevel="1">
      <c r="A581" s="540"/>
      <c r="B581" s="541" t="s">
        <v>1291</v>
      </c>
      <c r="C581" s="542"/>
      <c r="D581" s="543"/>
      <c r="E581" s="1335"/>
      <c r="F581" s="1335"/>
    </row>
    <row r="582" spans="1:6" s="398" customFormat="1" outlineLevel="1">
      <c r="A582" s="544" t="s">
        <v>520</v>
      </c>
      <c r="B582" s="576" t="s">
        <v>1085</v>
      </c>
      <c r="C582" s="546" t="s">
        <v>491</v>
      </c>
      <c r="D582" s="547">
        <v>22</v>
      </c>
      <c r="E582" s="984"/>
      <c r="F582" s="1327" t="str">
        <f t="shared" ref="F582:F585" si="65">IF(N(E582),ROUND(E582*D582,2),"")</f>
        <v/>
      </c>
    </row>
    <row r="583" spans="1:6" s="398" customFormat="1" outlineLevel="1">
      <c r="A583" s="544" t="s">
        <v>1021</v>
      </c>
      <c r="B583" s="576" t="s">
        <v>1086</v>
      </c>
      <c r="C583" s="546" t="s">
        <v>491</v>
      </c>
      <c r="D583" s="547">
        <v>15</v>
      </c>
      <c r="E583" s="984"/>
      <c r="F583" s="1327" t="str">
        <f t="shared" si="65"/>
        <v/>
      </c>
    </row>
    <row r="584" spans="1:6" s="14" customFormat="1" outlineLevel="1">
      <c r="A584" s="544" t="s">
        <v>1070</v>
      </c>
      <c r="B584" s="576" t="s">
        <v>1087</v>
      </c>
      <c r="C584" s="546" t="s">
        <v>491</v>
      </c>
      <c r="D584" s="547">
        <v>6</v>
      </c>
      <c r="E584" s="984"/>
      <c r="F584" s="1327" t="str">
        <f t="shared" si="65"/>
        <v/>
      </c>
    </row>
    <row r="585" spans="1:6" s="14" customFormat="1" outlineLevel="1">
      <c r="A585" s="544" t="s">
        <v>176</v>
      </c>
      <c r="B585" s="576" t="s">
        <v>825</v>
      </c>
      <c r="C585" s="546" t="s">
        <v>491</v>
      </c>
      <c r="D585" s="547">
        <v>1</v>
      </c>
      <c r="E585" s="983"/>
      <c r="F585" s="1327" t="str">
        <f t="shared" si="65"/>
        <v/>
      </c>
    </row>
    <row r="586" spans="1:6" s="14" customFormat="1" outlineLevel="1">
      <c r="A586" s="585"/>
      <c r="B586" s="586"/>
      <c r="C586" s="587"/>
      <c r="D586" s="588"/>
      <c r="E586" s="1301"/>
      <c r="F586" s="1347"/>
    </row>
    <row r="587" spans="1:6" s="14" customFormat="1" outlineLevel="1">
      <c r="A587" s="533" t="s">
        <v>898</v>
      </c>
      <c r="B587" s="534" t="s">
        <v>207</v>
      </c>
      <c r="C587" s="535"/>
      <c r="D587" s="536"/>
      <c r="E587" s="1333"/>
      <c r="F587" s="1336"/>
    </row>
    <row r="588" spans="1:6" s="14" customFormat="1" ht="38.25" outlineLevel="1">
      <c r="A588" s="500"/>
      <c r="B588" s="537" t="s">
        <v>1088</v>
      </c>
      <c r="C588" s="538"/>
      <c r="D588" s="539"/>
      <c r="E588" s="1301"/>
      <c r="F588" s="1348"/>
    </row>
    <row r="589" spans="1:6" s="398" customFormat="1" outlineLevel="1">
      <c r="A589" s="540"/>
      <c r="B589" s="541" t="s">
        <v>208</v>
      </c>
      <c r="C589" s="542"/>
      <c r="D589" s="543"/>
      <c r="E589" s="1335"/>
      <c r="F589" s="1329"/>
    </row>
    <row r="590" spans="1:6" s="398" customFormat="1" outlineLevel="1">
      <c r="A590" s="544" t="s">
        <v>966</v>
      </c>
      <c r="B590" s="576" t="s">
        <v>826</v>
      </c>
      <c r="C590" s="546" t="s">
        <v>491</v>
      </c>
      <c r="D590" s="547">
        <v>40</v>
      </c>
      <c r="E590" s="242"/>
      <c r="F590" s="1327" t="str">
        <f t="shared" ref="F590:F594" si="66">IF(N(E590),ROUND(E590*D590,2),"")</f>
        <v/>
      </c>
    </row>
    <row r="591" spans="1:6" s="398" customFormat="1" outlineLevel="1">
      <c r="A591" s="544" t="s">
        <v>967</v>
      </c>
      <c r="B591" s="576" t="s">
        <v>1089</v>
      </c>
      <c r="C591" s="546" t="s">
        <v>491</v>
      </c>
      <c r="D591" s="547">
        <v>3</v>
      </c>
      <c r="E591" s="242"/>
      <c r="F591" s="1327" t="str">
        <f t="shared" si="66"/>
        <v/>
      </c>
    </row>
    <row r="592" spans="1:6" s="398" customFormat="1" outlineLevel="1">
      <c r="A592" s="544" t="s">
        <v>870</v>
      </c>
      <c r="B592" s="576" t="s">
        <v>2292</v>
      </c>
      <c r="C592" s="546" t="s">
        <v>491</v>
      </c>
      <c r="D592" s="547">
        <v>26</v>
      </c>
      <c r="E592" s="242"/>
      <c r="F592" s="1327" t="str">
        <f t="shared" si="66"/>
        <v/>
      </c>
    </row>
    <row r="593" spans="1:6" s="398" customFormat="1" outlineLevel="1">
      <c r="A593" s="544" t="s">
        <v>871</v>
      </c>
      <c r="B593" s="576" t="s">
        <v>205</v>
      </c>
      <c r="C593" s="546" t="s">
        <v>491</v>
      </c>
      <c r="D593" s="547">
        <v>11</v>
      </c>
      <c r="E593" s="242"/>
      <c r="F593" s="1327" t="str">
        <f t="shared" si="66"/>
        <v/>
      </c>
    </row>
    <row r="594" spans="1:6" s="14" customFormat="1" ht="25.5" outlineLevel="1">
      <c r="A594" s="544" t="s">
        <v>872</v>
      </c>
      <c r="B594" s="576" t="s">
        <v>1090</v>
      </c>
      <c r="C594" s="546" t="s">
        <v>491</v>
      </c>
      <c r="D594" s="547">
        <v>2</v>
      </c>
      <c r="E594" s="984"/>
      <c r="F594" s="1327" t="str">
        <f t="shared" si="66"/>
        <v/>
      </c>
    </row>
    <row r="595" spans="1:6" s="14" customFormat="1" outlineLevel="1">
      <c r="A595" s="540"/>
      <c r="B595" s="541"/>
      <c r="C595" s="542"/>
      <c r="D595" s="543"/>
      <c r="E595" s="1335"/>
      <c r="F595" s="1335"/>
    </row>
    <row r="596" spans="1:6" s="14" customFormat="1" outlineLevel="1">
      <c r="A596" s="564" t="s">
        <v>899</v>
      </c>
      <c r="B596" s="361" t="s">
        <v>206</v>
      </c>
      <c r="C596" s="571"/>
      <c r="D596" s="377"/>
      <c r="E596" s="1341"/>
      <c r="F596" s="1341"/>
    </row>
    <row r="597" spans="1:6" s="14" customFormat="1" ht="38.25" outlineLevel="1">
      <c r="A597" s="566"/>
      <c r="B597" s="21" t="s">
        <v>1310</v>
      </c>
      <c r="C597" s="565"/>
      <c r="D597" s="539"/>
      <c r="E597" s="1301"/>
      <c r="F597" s="1301"/>
    </row>
    <row r="598" spans="1:6" s="14" customFormat="1" outlineLevel="1">
      <c r="A598" s="540"/>
      <c r="B598" s="541" t="s">
        <v>208</v>
      </c>
      <c r="C598" s="542"/>
      <c r="D598" s="543"/>
      <c r="E598" s="1335"/>
      <c r="F598" s="1335"/>
    </row>
    <row r="599" spans="1:6" s="14" customFormat="1" outlineLevel="1">
      <c r="A599" s="567" t="s">
        <v>910</v>
      </c>
      <c r="B599" s="545" t="s">
        <v>1312</v>
      </c>
      <c r="C599" s="568" t="s">
        <v>491</v>
      </c>
      <c r="D599" s="23">
        <v>10</v>
      </c>
      <c r="E599" s="242"/>
      <c r="F599" s="1327" t="str">
        <f t="shared" ref="F599" si="67">IF(N(E599),ROUND(E599*D599,2),"")</f>
        <v/>
      </c>
    </row>
    <row r="600" spans="1:6" s="14" customFormat="1" outlineLevel="1">
      <c r="A600" s="566"/>
      <c r="B600" s="21"/>
      <c r="C600" s="538"/>
      <c r="D600" s="539"/>
      <c r="E600" s="1349"/>
      <c r="F600" s="1350"/>
    </row>
    <row r="601" spans="1:6" s="14" customFormat="1" outlineLevel="1">
      <c r="A601" s="564" t="s">
        <v>909</v>
      </c>
      <c r="B601" s="361" t="s">
        <v>206</v>
      </c>
      <c r="C601" s="571"/>
      <c r="D601" s="377"/>
      <c r="E601" s="1341"/>
      <c r="F601" s="1341"/>
    </row>
    <row r="602" spans="1:6" s="14" customFormat="1" ht="38.25" outlineLevel="1">
      <c r="A602" s="566"/>
      <c r="B602" s="21" t="s">
        <v>1310</v>
      </c>
      <c r="C602" s="565"/>
      <c r="D602" s="539"/>
      <c r="E602" s="1301"/>
      <c r="F602" s="1301"/>
    </row>
    <row r="603" spans="1:6" s="14" customFormat="1" outlineLevel="1">
      <c r="A603" s="540"/>
      <c r="B603" s="541" t="s">
        <v>208</v>
      </c>
      <c r="C603" s="542"/>
      <c r="D603" s="543"/>
      <c r="E603" s="1335"/>
      <c r="F603" s="1335"/>
    </row>
    <row r="604" spans="1:6" s="14" customFormat="1" outlineLevel="1">
      <c r="A604" s="567" t="s">
        <v>911</v>
      </c>
      <c r="B604" s="545" t="s">
        <v>1313</v>
      </c>
      <c r="C604" s="568" t="s">
        <v>491</v>
      </c>
      <c r="D604" s="23">
        <v>5</v>
      </c>
      <c r="E604" s="242"/>
      <c r="F604" s="1327" t="str">
        <f t="shared" ref="F604" si="68">IF(N(E604),ROUND(E604*D604,2),"")</f>
        <v/>
      </c>
    </row>
    <row r="605" spans="1:6" s="14" customFormat="1" outlineLevel="1">
      <c r="A605" s="566"/>
      <c r="B605" s="21"/>
      <c r="C605" s="538"/>
      <c r="D605" s="539"/>
      <c r="E605" s="1301"/>
      <c r="F605" s="1351"/>
    </row>
    <row r="606" spans="1:6" s="14" customFormat="1" outlineLevel="1">
      <c r="A606" s="533" t="s">
        <v>916</v>
      </c>
      <c r="B606" s="534" t="s">
        <v>1281</v>
      </c>
      <c r="C606" s="535"/>
      <c r="D606" s="536"/>
      <c r="E606" s="1333"/>
      <c r="F606" s="1333"/>
    </row>
    <row r="607" spans="1:6" s="14" customFormat="1" ht="25.5" outlineLevel="1">
      <c r="A607" s="500"/>
      <c r="B607" s="537" t="s">
        <v>399</v>
      </c>
      <c r="C607" s="538"/>
      <c r="D607" s="539"/>
      <c r="E607" s="1301"/>
      <c r="F607" s="1301"/>
    </row>
    <row r="608" spans="1:6" s="429" customFormat="1" ht="20.100000000000001" customHeight="1" outlineLevel="1">
      <c r="A608" s="540"/>
      <c r="B608" s="541" t="s">
        <v>161</v>
      </c>
      <c r="C608" s="542"/>
      <c r="D608" s="543"/>
      <c r="E608" s="1335"/>
      <c r="F608" s="1335"/>
    </row>
    <row r="609" spans="1:6" s="429" customFormat="1" outlineLevel="1">
      <c r="A609" s="560" t="s">
        <v>917</v>
      </c>
      <c r="B609" s="589" t="s">
        <v>1325</v>
      </c>
      <c r="C609" s="562" t="s">
        <v>1063</v>
      </c>
      <c r="D609" s="563">
        <v>40</v>
      </c>
      <c r="E609" s="984"/>
      <c r="F609" s="1327" t="str">
        <f t="shared" ref="F609:F616" si="69">IF(N(E609),ROUND(E609*D609,2),"")</f>
        <v/>
      </c>
    </row>
    <row r="610" spans="1:6" s="429" customFormat="1" outlineLevel="1">
      <c r="A610" s="560" t="s">
        <v>986</v>
      </c>
      <c r="B610" s="589" t="s">
        <v>1326</v>
      </c>
      <c r="C610" s="562" t="s">
        <v>1063</v>
      </c>
      <c r="D610" s="563">
        <v>70</v>
      </c>
      <c r="E610" s="984"/>
      <c r="F610" s="1327" t="str">
        <f t="shared" si="69"/>
        <v/>
      </c>
    </row>
    <row r="611" spans="1:6" s="429" customFormat="1" outlineLevel="1">
      <c r="A611" s="560" t="s">
        <v>258</v>
      </c>
      <c r="B611" s="589" t="s">
        <v>1077</v>
      </c>
      <c r="C611" s="562" t="s">
        <v>1063</v>
      </c>
      <c r="D611" s="563">
        <v>100</v>
      </c>
      <c r="E611" s="984"/>
      <c r="F611" s="1327" t="str">
        <f t="shared" si="69"/>
        <v/>
      </c>
    </row>
    <row r="612" spans="1:6" s="429" customFormat="1" outlineLevel="1">
      <c r="A612" s="560" t="s">
        <v>259</v>
      </c>
      <c r="B612" s="589" t="s">
        <v>1078</v>
      </c>
      <c r="C612" s="562" t="s">
        <v>1063</v>
      </c>
      <c r="D612" s="563">
        <v>30</v>
      </c>
      <c r="E612" s="984"/>
      <c r="F612" s="1327" t="str">
        <f t="shared" si="69"/>
        <v/>
      </c>
    </row>
    <row r="613" spans="1:6" s="429" customFormat="1" outlineLevel="1">
      <c r="A613" s="560" t="s">
        <v>260</v>
      </c>
      <c r="B613" s="589" t="s">
        <v>1079</v>
      </c>
      <c r="C613" s="562" t="s">
        <v>1063</v>
      </c>
      <c r="D613" s="563">
        <v>40</v>
      </c>
      <c r="E613" s="984"/>
      <c r="F613" s="1327" t="str">
        <f t="shared" si="69"/>
        <v/>
      </c>
    </row>
    <row r="614" spans="1:6" s="429" customFormat="1" outlineLevel="1">
      <c r="A614" s="560" t="s">
        <v>261</v>
      </c>
      <c r="B614" s="589" t="s">
        <v>1080</v>
      </c>
      <c r="C614" s="562" t="s">
        <v>1063</v>
      </c>
      <c r="D614" s="563">
        <v>35</v>
      </c>
      <c r="E614" s="984"/>
      <c r="F614" s="1327" t="str">
        <f t="shared" si="69"/>
        <v/>
      </c>
    </row>
    <row r="615" spans="1:6" s="429" customFormat="1" outlineLevel="1">
      <c r="A615" s="560" t="s">
        <v>262</v>
      </c>
      <c r="B615" s="589" t="s">
        <v>1081</v>
      </c>
      <c r="C615" s="562" t="s">
        <v>1063</v>
      </c>
      <c r="D615" s="563">
        <v>230</v>
      </c>
      <c r="E615" s="984"/>
      <c r="F615" s="1327" t="str">
        <f t="shared" si="69"/>
        <v/>
      </c>
    </row>
    <row r="616" spans="1:6" s="14" customFormat="1" outlineLevel="1">
      <c r="A616" s="560" t="s">
        <v>263</v>
      </c>
      <c r="B616" s="589" t="s">
        <v>1082</v>
      </c>
      <c r="C616" s="562" t="s">
        <v>1063</v>
      </c>
      <c r="D616" s="563">
        <v>240</v>
      </c>
      <c r="E616" s="984"/>
      <c r="F616" s="1327" t="str">
        <f t="shared" si="69"/>
        <v/>
      </c>
    </row>
    <row r="617" spans="1:6" s="46" customFormat="1" outlineLevel="1">
      <c r="A617" s="540"/>
      <c r="B617" s="541"/>
      <c r="C617" s="542"/>
      <c r="D617" s="543"/>
      <c r="E617" s="1335"/>
      <c r="F617" s="1335"/>
    </row>
    <row r="618" spans="1:6" s="244" customFormat="1" outlineLevel="1">
      <c r="A618" s="364" t="s">
        <v>987</v>
      </c>
      <c r="B618" s="318" t="s">
        <v>122</v>
      </c>
      <c r="C618" s="263"/>
      <c r="D618" s="264"/>
      <c r="E618" s="1184"/>
      <c r="F618" s="1184"/>
    </row>
    <row r="619" spans="1:6" s="46" customFormat="1" outlineLevel="1">
      <c r="A619" s="269"/>
      <c r="B619" s="267"/>
      <c r="C619" s="268"/>
      <c r="D619" s="265"/>
      <c r="E619" s="1166"/>
      <c r="F619" s="1163"/>
    </row>
    <row r="620" spans="1:6" s="46" customFormat="1" ht="38.25" outlineLevel="1">
      <c r="A620" s="252" t="s">
        <v>1001</v>
      </c>
      <c r="B620" s="1111" t="s">
        <v>827</v>
      </c>
      <c r="C620" s="594" t="s">
        <v>491</v>
      </c>
      <c r="D620" s="595">
        <v>16</v>
      </c>
      <c r="E620" s="1112"/>
      <c r="F620" s="1319" t="str">
        <f t="shared" ref="F620" si="70">IF(N(E620),ROUND(E620*D620,2),"")</f>
        <v/>
      </c>
    </row>
    <row r="621" spans="1:6" s="46" customFormat="1" ht="191.25" outlineLevel="1">
      <c r="A621" s="256"/>
      <c r="B621" s="1113" t="s">
        <v>828</v>
      </c>
      <c r="C621" s="1114"/>
      <c r="D621" s="1115"/>
      <c r="E621" s="1352"/>
      <c r="F621" s="1005"/>
    </row>
    <row r="622" spans="1:6" s="244" customFormat="1" outlineLevel="1">
      <c r="A622" s="259"/>
      <c r="B622" s="26" t="s">
        <v>829</v>
      </c>
      <c r="C622" s="592"/>
      <c r="D622" s="593"/>
      <c r="E622" s="1353"/>
      <c r="F622" s="1006"/>
    </row>
    <row r="623" spans="1:6" s="46" customFormat="1" outlineLevel="1">
      <c r="A623" s="269"/>
      <c r="B623" s="5"/>
      <c r="C623" s="590"/>
      <c r="D623" s="591"/>
      <c r="E623" s="1354"/>
      <c r="F623" s="1163"/>
    </row>
    <row r="624" spans="1:6" s="46" customFormat="1" ht="38.25" outlineLevel="1">
      <c r="A624" s="252" t="s">
        <v>830</v>
      </c>
      <c r="B624" s="1111" t="s">
        <v>831</v>
      </c>
      <c r="C624" s="594" t="s">
        <v>491</v>
      </c>
      <c r="D624" s="595">
        <v>10</v>
      </c>
      <c r="E624" s="1112"/>
      <c r="F624" s="1319" t="str">
        <f t="shared" ref="F624" si="71">IF(N(E624),ROUND(E624*D624,2),"")</f>
        <v/>
      </c>
    </row>
    <row r="625" spans="1:6" s="46" customFormat="1" ht="191.25" outlineLevel="1">
      <c r="A625" s="256"/>
      <c r="B625" s="368" t="s">
        <v>832</v>
      </c>
      <c r="C625" s="1116"/>
      <c r="D625" s="1115"/>
      <c r="E625" s="1355"/>
      <c r="F625" s="1005"/>
    </row>
    <row r="626" spans="1:6" s="46" customFormat="1" outlineLevel="1">
      <c r="A626" s="259"/>
      <c r="B626" s="510" t="s">
        <v>829</v>
      </c>
      <c r="C626" s="596"/>
      <c r="D626" s="597"/>
      <c r="E626" s="1356"/>
      <c r="F626" s="1006"/>
    </row>
    <row r="627" spans="1:6" s="46" customFormat="1" outlineLevel="1">
      <c r="A627" s="262"/>
      <c r="B627" s="5"/>
      <c r="C627" s="590"/>
      <c r="D627" s="591"/>
      <c r="E627" s="1354"/>
      <c r="F627" s="1184"/>
    </row>
    <row r="628" spans="1:6" s="46" customFormat="1" ht="38.25" outlineLevel="1">
      <c r="A628" s="252" t="s">
        <v>264</v>
      </c>
      <c r="B628" s="1111" t="s">
        <v>833</v>
      </c>
      <c r="C628" s="594" t="s">
        <v>491</v>
      </c>
      <c r="D628" s="595">
        <v>21</v>
      </c>
      <c r="E628" s="1112"/>
      <c r="F628" s="1319" t="str">
        <f t="shared" ref="F628" si="72">IF(N(E628),ROUND(E628*D628,2),"")</f>
        <v/>
      </c>
    </row>
    <row r="629" spans="1:6" s="46" customFormat="1" ht="204" outlineLevel="1">
      <c r="A629" s="256"/>
      <c r="B629" s="1113" t="s">
        <v>1591</v>
      </c>
      <c r="C629" s="1114"/>
      <c r="D629" s="1115"/>
      <c r="E629" s="1352"/>
      <c r="F629" s="1005"/>
    </row>
    <row r="630" spans="1:6" s="244" customFormat="1" outlineLevel="1">
      <c r="A630" s="259"/>
      <c r="B630" s="26" t="s">
        <v>829</v>
      </c>
      <c r="C630" s="592"/>
      <c r="D630" s="593"/>
      <c r="E630" s="1353"/>
      <c r="F630" s="1006"/>
    </row>
    <row r="631" spans="1:6" s="46" customFormat="1" outlineLevel="1">
      <c r="A631" s="269"/>
      <c r="B631" s="5"/>
      <c r="C631" s="590"/>
      <c r="D631" s="591"/>
      <c r="E631" s="1354"/>
      <c r="F631" s="1163"/>
    </row>
    <row r="632" spans="1:6" s="46" customFormat="1" ht="38.25" outlineLevel="1">
      <c r="A632" s="252" t="s">
        <v>265</v>
      </c>
      <c r="B632" s="1111" t="s">
        <v>1592</v>
      </c>
      <c r="C632" s="594" t="s">
        <v>491</v>
      </c>
      <c r="D632" s="595">
        <v>21</v>
      </c>
      <c r="E632" s="1112"/>
      <c r="F632" s="1319" t="str">
        <f t="shared" ref="F632" si="73">IF(N(E632),ROUND(E632*D632,2),"")</f>
        <v/>
      </c>
    </row>
    <row r="633" spans="1:6" s="46" customFormat="1" ht="191.25" outlineLevel="1">
      <c r="A633" s="256"/>
      <c r="B633" s="1113" t="s">
        <v>1589</v>
      </c>
      <c r="C633" s="1114"/>
      <c r="D633" s="1115"/>
      <c r="E633" s="1352"/>
      <c r="F633" s="1005"/>
    </row>
    <row r="634" spans="1:6" s="244" customFormat="1" outlineLevel="1">
      <c r="A634" s="259"/>
      <c r="B634" s="26" t="s">
        <v>829</v>
      </c>
      <c r="C634" s="592"/>
      <c r="D634" s="593"/>
      <c r="E634" s="1353"/>
      <c r="F634" s="1006"/>
    </row>
    <row r="635" spans="1:6" s="46" customFormat="1" outlineLevel="1">
      <c r="A635" s="269"/>
      <c r="B635" s="5"/>
      <c r="C635" s="590"/>
      <c r="D635" s="591"/>
      <c r="E635" s="1354"/>
      <c r="F635" s="1163"/>
    </row>
    <row r="636" spans="1:6" s="46" customFormat="1" ht="25.5" outlineLevel="1">
      <c r="A636" s="252" t="s">
        <v>1327</v>
      </c>
      <c r="B636" s="1111" t="s">
        <v>1593</v>
      </c>
      <c r="C636" s="594" t="s">
        <v>491</v>
      </c>
      <c r="D636" s="595">
        <v>8</v>
      </c>
      <c r="E636" s="1112"/>
      <c r="F636" s="1319" t="str">
        <f t="shared" ref="F636" si="74">IF(N(E636),ROUND(E636*D636,2),"")</f>
        <v/>
      </c>
    </row>
    <row r="637" spans="1:6" s="46" customFormat="1" ht="191.25" outlineLevel="1">
      <c r="A637" s="256"/>
      <c r="B637" s="1113" t="s">
        <v>1590</v>
      </c>
      <c r="C637" s="1114"/>
      <c r="D637" s="1115"/>
      <c r="E637" s="1352"/>
      <c r="F637" s="1005"/>
    </row>
    <row r="638" spans="1:6" s="244" customFormat="1" outlineLevel="1">
      <c r="A638" s="259"/>
      <c r="B638" s="26" t="s">
        <v>829</v>
      </c>
      <c r="C638" s="592"/>
      <c r="D638" s="593"/>
      <c r="E638" s="1353"/>
      <c r="F638" s="1006"/>
    </row>
    <row r="639" spans="1:6" s="46" customFormat="1" outlineLevel="1">
      <c r="A639" s="269"/>
      <c r="B639" s="5"/>
      <c r="C639" s="590"/>
      <c r="D639" s="591"/>
      <c r="E639" s="1354"/>
      <c r="F639" s="1163"/>
    </row>
    <row r="640" spans="1:6" s="46" customFormat="1" ht="25.5" outlineLevel="1">
      <c r="A640" s="252" t="s">
        <v>1328</v>
      </c>
      <c r="B640" s="1111" t="s">
        <v>1594</v>
      </c>
      <c r="C640" s="594" t="s">
        <v>491</v>
      </c>
      <c r="D640" s="595">
        <v>14</v>
      </c>
      <c r="E640" s="1112"/>
      <c r="F640" s="1319" t="str">
        <f t="shared" ref="F640" si="75">IF(N(E640),ROUND(E640*D640,2),"")</f>
        <v/>
      </c>
    </row>
    <row r="641" spans="1:6" s="46" customFormat="1" ht="191.25" outlineLevel="1">
      <c r="A641" s="256"/>
      <c r="B641" s="1113" t="s">
        <v>1994</v>
      </c>
      <c r="C641" s="1114"/>
      <c r="D641" s="1115"/>
      <c r="E641" s="1352"/>
      <c r="F641" s="1005"/>
    </row>
    <row r="642" spans="1:6" s="46" customFormat="1" outlineLevel="1">
      <c r="A642" s="259"/>
      <c r="B642" s="26" t="s">
        <v>829</v>
      </c>
      <c r="C642" s="592"/>
      <c r="D642" s="593"/>
      <c r="E642" s="1353"/>
      <c r="F642" s="1006"/>
    </row>
    <row r="643" spans="1:6" s="46" customFormat="1" outlineLevel="1">
      <c r="A643" s="262"/>
      <c r="B643" s="5"/>
      <c r="C643" s="590"/>
      <c r="D643" s="591"/>
      <c r="E643" s="1354"/>
      <c r="F643" s="1184"/>
    </row>
    <row r="644" spans="1:6" s="46" customFormat="1" ht="38.25" outlineLevel="1">
      <c r="A644" s="252" t="s">
        <v>1329</v>
      </c>
      <c r="B644" s="1111" t="s">
        <v>1595</v>
      </c>
      <c r="C644" s="594" t="s">
        <v>491</v>
      </c>
      <c r="D644" s="595">
        <v>11</v>
      </c>
      <c r="E644" s="1112"/>
      <c r="F644" s="1319" t="str">
        <f t="shared" ref="F644" si="76">IF(N(E644),ROUND(E644*D644,2),"")</f>
        <v/>
      </c>
    </row>
    <row r="645" spans="1:6" s="46" customFormat="1" ht="153" outlineLevel="1">
      <c r="A645" s="256"/>
      <c r="B645" s="788" t="s">
        <v>1995</v>
      </c>
      <c r="C645" s="1117"/>
      <c r="D645" s="1115"/>
      <c r="E645" s="1317"/>
      <c r="F645" s="1005"/>
    </row>
    <row r="646" spans="1:6" s="244" customFormat="1" outlineLevel="1">
      <c r="A646" s="259"/>
      <c r="B646" s="26" t="s">
        <v>829</v>
      </c>
      <c r="C646" s="592"/>
      <c r="D646" s="593"/>
      <c r="E646" s="1353"/>
      <c r="F646" s="1006"/>
    </row>
    <row r="647" spans="1:6" s="46" customFormat="1" outlineLevel="1">
      <c r="A647" s="269"/>
      <c r="B647" s="5"/>
      <c r="C647" s="590"/>
      <c r="D647" s="591"/>
      <c r="E647" s="1354"/>
      <c r="F647" s="1163"/>
    </row>
    <row r="648" spans="1:6" s="46" customFormat="1" ht="25.5" outlineLevel="1">
      <c r="A648" s="252" t="s">
        <v>1996</v>
      </c>
      <c r="B648" s="34" t="s">
        <v>1596</v>
      </c>
      <c r="C648" s="594" t="s">
        <v>491</v>
      </c>
      <c r="D648" s="595">
        <v>6</v>
      </c>
      <c r="E648" s="426"/>
      <c r="F648" s="1319" t="str">
        <f t="shared" ref="F648" si="77">IF(N(E648),ROUND(E648*D648,2),"")</f>
        <v/>
      </c>
    </row>
    <row r="649" spans="1:6" s="46" customFormat="1" ht="38.25" outlineLevel="1">
      <c r="A649" s="256"/>
      <c r="B649" s="6" t="s">
        <v>1597</v>
      </c>
      <c r="C649" s="1114"/>
      <c r="D649" s="1115"/>
      <c r="E649" s="1352"/>
      <c r="F649" s="1005"/>
    </row>
    <row r="650" spans="1:6" s="46" customFormat="1" outlineLevel="1">
      <c r="A650" s="259"/>
      <c r="B650" s="26" t="s">
        <v>121</v>
      </c>
      <c r="C650" s="592"/>
      <c r="D650" s="593"/>
      <c r="E650" s="1357"/>
      <c r="F650" s="1006"/>
    </row>
    <row r="651" spans="1:6" s="46" customFormat="1" outlineLevel="1">
      <c r="A651" s="256"/>
      <c r="B651" s="5"/>
      <c r="C651" s="590"/>
      <c r="D651" s="591"/>
      <c r="E651" s="1358"/>
      <c r="F651" s="1184"/>
    </row>
    <row r="652" spans="1:6" s="46" customFormat="1" outlineLevel="1">
      <c r="A652" s="364" t="s">
        <v>990</v>
      </c>
      <c r="B652" s="318" t="s">
        <v>1598</v>
      </c>
      <c r="C652" s="590"/>
      <c r="D652" s="591"/>
      <c r="E652" s="1358"/>
      <c r="F652" s="1005"/>
    </row>
    <row r="653" spans="1:6" s="46" customFormat="1" ht="76.5" outlineLevel="1">
      <c r="A653" s="252" t="s">
        <v>1599</v>
      </c>
      <c r="B653" s="607" t="s">
        <v>2293</v>
      </c>
      <c r="C653" s="531" t="s">
        <v>491</v>
      </c>
      <c r="D653" s="1119">
        <v>26</v>
      </c>
      <c r="E653" s="426"/>
      <c r="F653" s="1319" t="str">
        <f t="shared" ref="F653" si="78">IF(N(E653),ROUND(E653*D653,2),"")</f>
        <v/>
      </c>
    </row>
    <row r="654" spans="1:6" s="46" customFormat="1" outlineLevel="1">
      <c r="A654" s="259"/>
      <c r="B654" s="26" t="s">
        <v>121</v>
      </c>
      <c r="C654" s="1118"/>
      <c r="D654" s="612"/>
      <c r="E654" s="1359"/>
      <c r="F654" s="1329"/>
    </row>
    <row r="655" spans="1:6" s="46" customFormat="1" outlineLevel="1">
      <c r="A655" s="262"/>
      <c r="B655" s="599"/>
      <c r="C655" s="602"/>
      <c r="D655" s="603"/>
      <c r="E655" s="1360"/>
      <c r="F655" s="1184"/>
    </row>
    <row r="656" spans="1:6" s="46" customFormat="1" ht="76.5" outlineLevel="1">
      <c r="A656" s="252" t="s">
        <v>1036</v>
      </c>
      <c r="B656" s="607" t="s">
        <v>2294</v>
      </c>
      <c r="C656" s="531" t="s">
        <v>491</v>
      </c>
      <c r="D656" s="1119">
        <v>4</v>
      </c>
      <c r="E656" s="426"/>
      <c r="F656" s="1319" t="str">
        <f t="shared" ref="F656" si="79">IF(N(E656),ROUND(E656*D656,2),"")</f>
        <v/>
      </c>
    </row>
    <row r="657" spans="1:9" s="46" customFormat="1" outlineLevel="1">
      <c r="A657" s="259"/>
      <c r="B657" s="26" t="s">
        <v>121</v>
      </c>
      <c r="C657" s="1120"/>
      <c r="D657" s="1121"/>
      <c r="E657" s="1359"/>
      <c r="F657" s="1329"/>
    </row>
    <row r="658" spans="1:9" s="46" customFormat="1" outlineLevel="1">
      <c r="A658" s="262"/>
      <c r="B658" s="599"/>
      <c r="C658" s="600"/>
      <c r="D658" s="601"/>
      <c r="E658" s="1360"/>
      <c r="F658" s="1184"/>
    </row>
    <row r="659" spans="1:9" s="46" customFormat="1" ht="63.75" outlineLevel="1">
      <c r="A659" s="252" t="s">
        <v>1049</v>
      </c>
      <c r="B659" s="607" t="s">
        <v>2295</v>
      </c>
      <c r="C659" s="531" t="s">
        <v>491</v>
      </c>
      <c r="D659" s="1119">
        <v>2</v>
      </c>
      <c r="E659" s="426"/>
      <c r="F659" s="1319" t="str">
        <f t="shared" ref="F659" si="80">IF(N(E659),ROUND(E659*D659,2),"")</f>
        <v/>
      </c>
    </row>
    <row r="660" spans="1:9" s="46" customFormat="1" outlineLevel="1">
      <c r="A660" s="259"/>
      <c r="B660" s="26" t="s">
        <v>121</v>
      </c>
      <c r="C660" s="1120"/>
      <c r="D660" s="1121"/>
      <c r="E660" s="1359"/>
      <c r="F660" s="1329"/>
    </row>
    <row r="661" spans="1:9" s="46" customFormat="1" outlineLevel="1">
      <c r="A661" s="262"/>
      <c r="B661" s="604"/>
      <c r="C661" s="598"/>
      <c r="D661" s="605"/>
      <c r="E661" s="1361"/>
      <c r="F661" s="1362"/>
    </row>
    <row r="662" spans="1:9" s="46" customFormat="1" ht="51" outlineLevel="1">
      <c r="A662" s="262" t="s">
        <v>1890</v>
      </c>
      <c r="B662" s="599" t="s">
        <v>2296</v>
      </c>
      <c r="C662" s="600" t="s">
        <v>257</v>
      </c>
      <c r="D662" s="606">
        <v>1</v>
      </c>
      <c r="E662" s="434"/>
      <c r="F662" s="1327" t="str">
        <f t="shared" ref="F662" si="81">IF(N(E662),ROUND(E662*D662,2),"")</f>
        <v/>
      </c>
    </row>
    <row r="663" spans="1:9" s="46" customFormat="1" outlineLevel="1">
      <c r="A663" s="252"/>
      <c r="B663" s="607"/>
      <c r="C663" s="608"/>
      <c r="D663" s="609"/>
      <c r="E663" s="1363"/>
      <c r="F663" s="1336"/>
    </row>
    <row r="664" spans="1:9" s="46" customFormat="1" ht="38.25" outlineLevel="1">
      <c r="A664" s="252" t="s">
        <v>1600</v>
      </c>
      <c r="B664" s="607" t="s">
        <v>1601</v>
      </c>
      <c r="C664" s="610"/>
      <c r="D664" s="609"/>
      <c r="E664" s="1364"/>
      <c r="F664" s="1004"/>
    </row>
    <row r="665" spans="1:9" s="115" customFormat="1" ht="20.100000000000001" customHeight="1" outlineLevel="1">
      <c r="A665" s="259"/>
      <c r="B665" s="541" t="s">
        <v>156</v>
      </c>
      <c r="C665" s="611"/>
      <c r="D665" s="612"/>
      <c r="E665" s="1365"/>
      <c r="F665" s="1006"/>
    </row>
    <row r="666" spans="1:9" s="115" customFormat="1" ht="14.25" outlineLevel="1">
      <c r="A666" s="613" t="s">
        <v>1997</v>
      </c>
      <c r="B666" s="614" t="s">
        <v>1602</v>
      </c>
      <c r="C666" s="615" t="s">
        <v>1063</v>
      </c>
      <c r="D666" s="616">
        <v>330</v>
      </c>
      <c r="E666" s="434"/>
      <c r="F666" s="1327" t="str">
        <f t="shared" ref="F666:F667" si="82">IF(N(E666),ROUND(E666*D666,2),"")</f>
        <v/>
      </c>
    </row>
    <row r="667" spans="1:9" s="46" customFormat="1" ht="14.25" outlineLevel="1">
      <c r="A667" s="613" t="s">
        <v>1603</v>
      </c>
      <c r="B667" s="614" t="s">
        <v>1604</v>
      </c>
      <c r="C667" s="615" t="s">
        <v>1063</v>
      </c>
      <c r="D667" s="616">
        <v>310</v>
      </c>
      <c r="E667" s="434"/>
      <c r="F667" s="1327" t="str">
        <f t="shared" si="82"/>
        <v/>
      </c>
      <c r="I667" s="249"/>
    </row>
    <row r="668" spans="1:9" s="14" customFormat="1" outlineLevel="1">
      <c r="A668" s="262"/>
      <c r="B668" s="599"/>
      <c r="C668" s="600"/>
      <c r="D668" s="601"/>
      <c r="E668" s="1360"/>
      <c r="F668" s="1184"/>
      <c r="I668" s="249"/>
    </row>
    <row r="669" spans="1:9" s="14" customFormat="1" ht="63.75" outlineLevel="1">
      <c r="A669" s="564" t="s">
        <v>991</v>
      </c>
      <c r="B669" s="34" t="s">
        <v>2297</v>
      </c>
      <c r="C669" s="627" t="s">
        <v>491</v>
      </c>
      <c r="D669" s="1122">
        <v>1</v>
      </c>
      <c r="E669" s="239"/>
      <c r="F669" s="1277" t="str">
        <f t="shared" ref="F669" si="83">IF(N(E669),ROUND(E669*D669,2),"")</f>
        <v/>
      </c>
      <c r="I669" s="249"/>
    </row>
    <row r="670" spans="1:9" s="14" customFormat="1" outlineLevel="1">
      <c r="A670" s="566"/>
      <c r="B670" s="617" t="s">
        <v>1605</v>
      </c>
      <c r="C670" s="618"/>
      <c r="D670" s="619"/>
      <c r="E670" s="1301"/>
      <c r="F670" s="1301"/>
      <c r="I670" s="249"/>
    </row>
    <row r="671" spans="1:9" s="14" customFormat="1" outlineLevel="1">
      <c r="A671" s="566"/>
      <c r="B671" s="617" t="s">
        <v>1606</v>
      </c>
      <c r="C671" s="618"/>
      <c r="D671" s="619"/>
      <c r="E671" s="1301"/>
      <c r="F671" s="1301"/>
      <c r="I671" s="249"/>
    </row>
    <row r="672" spans="1:9" s="14" customFormat="1" outlineLevel="1">
      <c r="A672" s="566"/>
      <c r="B672" s="617" t="s">
        <v>1607</v>
      </c>
      <c r="C672" s="618"/>
      <c r="D672" s="619"/>
      <c r="E672" s="1301"/>
      <c r="F672" s="1301"/>
      <c r="I672" s="249"/>
    </row>
    <row r="673" spans="1:9" s="14" customFormat="1" outlineLevel="1">
      <c r="A673" s="566"/>
      <c r="B673" s="617" t="s">
        <v>1608</v>
      </c>
      <c r="C673" s="618"/>
      <c r="D673" s="619"/>
      <c r="E673" s="1301"/>
      <c r="F673" s="1301"/>
      <c r="I673" s="249"/>
    </row>
    <row r="674" spans="1:9" s="14" customFormat="1" outlineLevel="1">
      <c r="A674" s="566"/>
      <c r="B674" s="620" t="s">
        <v>1609</v>
      </c>
      <c r="C674" s="618"/>
      <c r="D674" s="619"/>
      <c r="E674" s="1301"/>
      <c r="F674" s="1301"/>
      <c r="I674" s="249"/>
    </row>
    <row r="675" spans="1:9" s="14" customFormat="1" outlineLevel="1">
      <c r="A675" s="566"/>
      <c r="B675" s="621" t="s">
        <v>1610</v>
      </c>
      <c r="C675" s="618"/>
      <c r="D675" s="619"/>
      <c r="E675" s="1301"/>
      <c r="F675" s="1301"/>
      <c r="I675" s="249"/>
    </row>
    <row r="676" spans="1:9" s="14" customFormat="1" outlineLevel="1">
      <c r="A676" s="566"/>
      <c r="B676" s="621" t="s">
        <v>1611</v>
      </c>
      <c r="C676" s="618"/>
      <c r="D676" s="619"/>
      <c r="E676" s="1301"/>
      <c r="F676" s="1301"/>
      <c r="I676" s="249"/>
    </row>
    <row r="677" spans="1:9" s="14" customFormat="1" outlineLevel="1">
      <c r="A677" s="566"/>
      <c r="B677" s="617" t="s">
        <v>1612</v>
      </c>
      <c r="C677" s="618"/>
      <c r="D677" s="619"/>
      <c r="E677" s="1301"/>
      <c r="F677" s="1301"/>
      <c r="I677" s="249"/>
    </row>
    <row r="678" spans="1:9" s="14" customFormat="1" outlineLevel="1">
      <c r="A678" s="566"/>
      <c r="B678" s="617" t="s">
        <v>1613</v>
      </c>
      <c r="C678" s="618"/>
      <c r="D678" s="619"/>
      <c r="E678" s="1301"/>
      <c r="F678" s="1301"/>
      <c r="I678" s="249"/>
    </row>
    <row r="679" spans="1:9" s="14" customFormat="1" outlineLevel="1">
      <c r="A679" s="566"/>
      <c r="B679" s="617" t="s">
        <v>1614</v>
      </c>
      <c r="C679" s="618"/>
      <c r="D679" s="619"/>
      <c r="E679" s="1301"/>
      <c r="F679" s="1301"/>
      <c r="I679" s="249"/>
    </row>
    <row r="680" spans="1:9" s="14" customFormat="1" outlineLevel="1">
      <c r="A680" s="566"/>
      <c r="B680" s="617" t="s">
        <v>1615</v>
      </c>
      <c r="C680" s="618"/>
      <c r="D680" s="619"/>
      <c r="E680" s="1301"/>
      <c r="F680" s="1301"/>
      <c r="I680" s="249"/>
    </row>
    <row r="681" spans="1:9" s="14" customFormat="1" outlineLevel="1">
      <c r="A681" s="566"/>
      <c r="B681" s="617" t="s">
        <v>1616</v>
      </c>
      <c r="C681" s="618"/>
      <c r="D681" s="619"/>
      <c r="E681" s="1301"/>
      <c r="F681" s="1301"/>
      <c r="I681" s="249"/>
    </row>
    <row r="682" spans="1:9" s="14" customFormat="1" outlineLevel="1">
      <c r="A682" s="566"/>
      <c r="B682" s="622" t="s">
        <v>1617</v>
      </c>
      <c r="C682" s="618"/>
      <c r="D682" s="619"/>
      <c r="E682" s="1301"/>
      <c r="F682" s="1301"/>
      <c r="I682" s="249"/>
    </row>
    <row r="683" spans="1:9" s="14" customFormat="1" outlineLevel="1">
      <c r="A683" s="566"/>
      <c r="B683" s="622" t="s">
        <v>1618</v>
      </c>
      <c r="C683" s="618"/>
      <c r="D683" s="619"/>
      <c r="E683" s="1301"/>
      <c r="F683" s="1301"/>
      <c r="I683" s="249"/>
    </row>
    <row r="684" spans="1:9" s="14" customFormat="1" ht="25.5" outlineLevel="1">
      <c r="A684" s="566"/>
      <c r="B684" s="12" t="s">
        <v>1619</v>
      </c>
      <c r="C684" s="618"/>
      <c r="D684" s="619"/>
      <c r="E684" s="1301"/>
      <c r="F684" s="1301"/>
      <c r="I684" s="249"/>
    </row>
    <row r="685" spans="1:9" s="14" customFormat="1" outlineLevel="1">
      <c r="A685" s="566"/>
      <c r="B685" s="622" t="s">
        <v>1620</v>
      </c>
      <c r="C685" s="618"/>
      <c r="D685" s="619"/>
      <c r="E685" s="1301"/>
      <c r="F685" s="1301"/>
      <c r="I685" s="249"/>
    </row>
    <row r="686" spans="1:9" s="14" customFormat="1" outlineLevel="1">
      <c r="A686" s="566"/>
      <c r="B686" s="622" t="s">
        <v>1621</v>
      </c>
      <c r="C686" s="618"/>
      <c r="D686" s="619"/>
      <c r="E686" s="1301"/>
      <c r="F686" s="1301"/>
      <c r="I686" s="249"/>
    </row>
    <row r="687" spans="1:9" s="14" customFormat="1" ht="25.5" outlineLevel="1">
      <c r="A687" s="566"/>
      <c r="B687" s="529" t="s">
        <v>2002</v>
      </c>
      <c r="C687" s="618"/>
      <c r="D687" s="623"/>
      <c r="E687" s="1301"/>
      <c r="F687" s="1301"/>
      <c r="I687" s="249"/>
    </row>
    <row r="688" spans="1:9" s="14" customFormat="1" outlineLevel="1">
      <c r="A688" s="540"/>
      <c r="B688" s="541" t="s">
        <v>209</v>
      </c>
      <c r="C688" s="624"/>
      <c r="D688" s="625"/>
      <c r="E688" s="1335"/>
      <c r="F688" s="1335"/>
      <c r="I688" s="249"/>
    </row>
    <row r="689" spans="1:9" s="14" customFormat="1" outlineLevel="1">
      <c r="A689" s="500"/>
      <c r="B689" s="21"/>
      <c r="C689" s="626"/>
      <c r="D689" s="619"/>
      <c r="E689" s="1301"/>
      <c r="F689" s="1301"/>
      <c r="I689" s="249"/>
    </row>
    <row r="690" spans="1:9" s="14" customFormat="1" ht="63.75" outlineLevel="1">
      <c r="A690" s="564" t="s">
        <v>2003</v>
      </c>
      <c r="B690" s="1123" t="s">
        <v>2475</v>
      </c>
      <c r="C690" s="627" t="s">
        <v>491</v>
      </c>
      <c r="D690" s="628">
        <v>1</v>
      </c>
      <c r="E690" s="239"/>
      <c r="F690" s="1277" t="str">
        <f t="shared" ref="F690" si="84">IF(N(E690),ROUND(E690*D690,2),"")</f>
        <v/>
      </c>
      <c r="I690" s="249"/>
    </row>
    <row r="691" spans="1:9" s="14" customFormat="1" outlineLevel="1">
      <c r="A691" s="566"/>
      <c r="B691" s="617" t="s">
        <v>1605</v>
      </c>
      <c r="C691" s="618"/>
      <c r="D691" s="619"/>
      <c r="E691" s="1301"/>
      <c r="F691" s="1301"/>
      <c r="I691" s="249"/>
    </row>
    <row r="692" spans="1:9" s="14" customFormat="1" outlineLevel="1">
      <c r="A692" s="566"/>
      <c r="B692" s="617" t="s">
        <v>1606</v>
      </c>
      <c r="C692" s="618"/>
      <c r="D692" s="619"/>
      <c r="E692" s="1301"/>
      <c r="F692" s="1301"/>
      <c r="I692" s="249"/>
    </row>
    <row r="693" spans="1:9" s="14" customFormat="1" outlineLevel="1">
      <c r="A693" s="566"/>
      <c r="B693" s="617" t="s">
        <v>1607</v>
      </c>
      <c r="C693" s="618"/>
      <c r="D693" s="619"/>
      <c r="E693" s="1301"/>
      <c r="F693" s="1301"/>
      <c r="I693" s="249"/>
    </row>
    <row r="694" spans="1:9" s="14" customFormat="1" outlineLevel="1">
      <c r="A694" s="566"/>
      <c r="B694" s="617" t="s">
        <v>1608</v>
      </c>
      <c r="C694" s="618"/>
      <c r="D694" s="619"/>
      <c r="E694" s="1301"/>
      <c r="F694" s="1301"/>
      <c r="I694" s="249"/>
    </row>
    <row r="695" spans="1:9" s="14" customFormat="1" outlineLevel="1">
      <c r="A695" s="566"/>
      <c r="B695" s="620" t="s">
        <v>2004</v>
      </c>
      <c r="C695" s="618"/>
      <c r="D695" s="619"/>
      <c r="E695" s="1301"/>
      <c r="F695" s="1301"/>
      <c r="I695" s="249"/>
    </row>
    <row r="696" spans="1:9" s="14" customFormat="1" outlineLevel="1">
      <c r="A696" s="566"/>
      <c r="B696" s="621" t="s">
        <v>1610</v>
      </c>
      <c r="C696" s="618"/>
      <c r="D696" s="619"/>
      <c r="E696" s="1301"/>
      <c r="F696" s="1301"/>
      <c r="I696" s="249"/>
    </row>
    <row r="697" spans="1:9" s="14" customFormat="1" outlineLevel="1">
      <c r="A697" s="566"/>
      <c r="B697" s="621" t="s">
        <v>1611</v>
      </c>
      <c r="C697" s="618"/>
      <c r="D697" s="619"/>
      <c r="E697" s="1301"/>
      <c r="F697" s="1301"/>
      <c r="I697" s="249"/>
    </row>
    <row r="698" spans="1:9" s="14" customFormat="1" outlineLevel="1">
      <c r="A698" s="566"/>
      <c r="B698" s="617" t="s">
        <v>1612</v>
      </c>
      <c r="C698" s="618"/>
      <c r="D698" s="619"/>
      <c r="E698" s="1301"/>
      <c r="F698" s="1301"/>
      <c r="I698" s="249"/>
    </row>
    <row r="699" spans="1:9" s="14" customFormat="1" outlineLevel="1">
      <c r="A699" s="566"/>
      <c r="B699" s="617" t="s">
        <v>1613</v>
      </c>
      <c r="C699" s="618"/>
      <c r="D699" s="619"/>
      <c r="E699" s="1301"/>
      <c r="F699" s="1301"/>
      <c r="I699" s="249"/>
    </row>
    <row r="700" spans="1:9" s="14" customFormat="1" outlineLevel="1">
      <c r="A700" s="566"/>
      <c r="B700" s="617" t="s">
        <v>1614</v>
      </c>
      <c r="C700" s="618"/>
      <c r="D700" s="619"/>
      <c r="E700" s="1301"/>
      <c r="F700" s="1301"/>
      <c r="I700" s="249"/>
    </row>
    <row r="701" spans="1:9" s="14" customFormat="1" outlineLevel="1">
      <c r="A701" s="566"/>
      <c r="B701" s="617" t="s">
        <v>1615</v>
      </c>
      <c r="C701" s="618"/>
      <c r="D701" s="619"/>
      <c r="E701" s="1301"/>
      <c r="F701" s="1301"/>
      <c r="I701" s="249"/>
    </row>
    <row r="702" spans="1:9" s="14" customFormat="1" outlineLevel="1">
      <c r="A702" s="566"/>
      <c r="B702" s="617" t="s">
        <v>1616</v>
      </c>
      <c r="C702" s="618"/>
      <c r="D702" s="619"/>
      <c r="E702" s="1301"/>
      <c r="F702" s="1301"/>
      <c r="I702" s="249"/>
    </row>
    <row r="703" spans="1:9" s="14" customFormat="1" outlineLevel="1">
      <c r="A703" s="566"/>
      <c r="B703" s="622" t="s">
        <v>1617</v>
      </c>
      <c r="C703" s="618"/>
      <c r="D703" s="619"/>
      <c r="E703" s="1301"/>
      <c r="F703" s="1301"/>
      <c r="I703" s="249"/>
    </row>
    <row r="704" spans="1:9" s="14" customFormat="1" outlineLevel="1">
      <c r="A704" s="566"/>
      <c r="B704" s="622" t="s">
        <v>1618</v>
      </c>
      <c r="C704" s="618"/>
      <c r="D704" s="619"/>
      <c r="E704" s="1301"/>
      <c r="F704" s="1301"/>
      <c r="I704" s="249"/>
    </row>
    <row r="705" spans="1:9" s="14" customFormat="1" ht="25.5" outlineLevel="1">
      <c r="A705" s="566"/>
      <c r="B705" s="12" t="s">
        <v>1619</v>
      </c>
      <c r="C705" s="618"/>
      <c r="D705" s="619"/>
      <c r="E705" s="1301"/>
      <c r="F705" s="1301"/>
      <c r="I705" s="249"/>
    </row>
    <row r="706" spans="1:9" s="14" customFormat="1" outlineLevel="1">
      <c r="A706" s="566"/>
      <c r="B706" s="622" t="s">
        <v>1620</v>
      </c>
      <c r="C706" s="618"/>
      <c r="D706" s="619"/>
      <c r="E706" s="1301"/>
      <c r="F706" s="1301"/>
      <c r="I706" s="249"/>
    </row>
    <row r="707" spans="1:9" s="14" customFormat="1" outlineLevel="1">
      <c r="A707" s="566"/>
      <c r="B707" s="622" t="s">
        <v>1621</v>
      </c>
      <c r="C707" s="618"/>
      <c r="D707" s="619"/>
      <c r="E707" s="1301"/>
      <c r="F707" s="1301"/>
      <c r="I707" s="249"/>
    </row>
    <row r="708" spans="1:9" s="14" customFormat="1" ht="25.5" outlineLevel="1">
      <c r="A708" s="566"/>
      <c r="B708" s="529" t="s">
        <v>2002</v>
      </c>
      <c r="C708" s="565"/>
      <c r="D708" s="539"/>
      <c r="E708" s="1301"/>
      <c r="F708" s="1301"/>
      <c r="I708" s="249"/>
    </row>
    <row r="709" spans="1:9" s="14" customFormat="1" outlineLevel="1">
      <c r="A709" s="540"/>
      <c r="B709" s="541" t="s">
        <v>209</v>
      </c>
      <c r="C709" s="542"/>
      <c r="D709" s="629"/>
      <c r="E709" s="1335"/>
      <c r="F709" s="1335"/>
      <c r="I709" s="249"/>
    </row>
    <row r="710" spans="1:9" s="14" customFormat="1" outlineLevel="1">
      <c r="A710" s="500"/>
      <c r="B710" s="21"/>
      <c r="C710" s="538"/>
      <c r="D710" s="630"/>
      <c r="E710" s="1301"/>
      <c r="F710" s="1301"/>
      <c r="I710" s="249"/>
    </row>
    <row r="711" spans="1:9" s="14" customFormat="1" outlineLevel="1">
      <c r="A711" s="533" t="s">
        <v>992</v>
      </c>
      <c r="B711" s="534" t="s">
        <v>1095</v>
      </c>
      <c r="C711" s="535" t="s">
        <v>491</v>
      </c>
      <c r="D711" s="536">
        <v>4</v>
      </c>
      <c r="E711" s="986"/>
      <c r="F711" s="1319" t="str">
        <f t="shared" ref="F711" si="85">IF(N(E711),ROUND(E711*D711,2),"")</f>
        <v/>
      </c>
      <c r="I711" s="249"/>
    </row>
    <row r="712" spans="1:9" s="14" customFormat="1" ht="25.5" outlineLevel="1">
      <c r="A712" s="500"/>
      <c r="B712" s="537" t="s">
        <v>204</v>
      </c>
      <c r="C712" s="538"/>
      <c r="D712" s="630"/>
      <c r="E712" s="1345"/>
      <c r="F712" s="1324"/>
    </row>
    <row r="713" spans="1:9" s="14" customFormat="1" outlineLevel="1">
      <c r="A713" s="540"/>
      <c r="B713" s="541" t="s">
        <v>203</v>
      </c>
      <c r="C713" s="542"/>
      <c r="D713" s="629"/>
      <c r="E713" s="1325"/>
      <c r="F713" s="1326"/>
    </row>
    <row r="714" spans="1:9" s="14" customFormat="1" outlineLevel="1">
      <c r="A714" s="540"/>
      <c r="B714" s="541"/>
      <c r="C714" s="542"/>
      <c r="D714" s="629"/>
      <c r="E714" s="1325"/>
      <c r="F714" s="1326"/>
      <c r="I714" s="249"/>
    </row>
    <row r="715" spans="1:9" s="14" customFormat="1" outlineLevel="1">
      <c r="A715" s="533" t="s">
        <v>1037</v>
      </c>
      <c r="B715" s="534" t="s">
        <v>210</v>
      </c>
      <c r="C715" s="535" t="s">
        <v>491</v>
      </c>
      <c r="D715" s="536">
        <v>2</v>
      </c>
      <c r="E715" s="986"/>
      <c r="F715" s="1319" t="str">
        <f t="shared" ref="F715" si="86">IF(N(E715),ROUND(E715*D715,2),"")</f>
        <v/>
      </c>
      <c r="I715" s="249"/>
    </row>
    <row r="716" spans="1:9" s="14" customFormat="1" ht="25.5" outlineLevel="1">
      <c r="A716" s="500"/>
      <c r="B716" s="537" t="s">
        <v>212</v>
      </c>
      <c r="C716" s="538"/>
      <c r="D716" s="630"/>
      <c r="E716" s="1301"/>
      <c r="F716" s="1301"/>
      <c r="I716" s="249"/>
    </row>
    <row r="717" spans="1:9" s="14" customFormat="1" outlineLevel="1">
      <c r="A717" s="540"/>
      <c r="B717" s="541" t="s">
        <v>211</v>
      </c>
      <c r="C717" s="542"/>
      <c r="D717" s="629"/>
      <c r="E717" s="1335"/>
      <c r="F717" s="1335"/>
      <c r="I717" s="249"/>
    </row>
    <row r="718" spans="1:9" s="14" customFormat="1" outlineLevel="1">
      <c r="A718" s="540"/>
      <c r="B718" s="541"/>
      <c r="C718" s="542"/>
      <c r="D718" s="629"/>
      <c r="E718" s="1335"/>
      <c r="F718" s="1335"/>
      <c r="I718" s="249"/>
    </row>
    <row r="719" spans="1:9" s="14" customFormat="1" outlineLevel="1">
      <c r="A719" s="631" t="s">
        <v>1038</v>
      </c>
      <c r="B719" s="632" t="s">
        <v>266</v>
      </c>
      <c r="C719" s="579"/>
      <c r="D719" s="633"/>
      <c r="E719" s="1339"/>
      <c r="F719" s="1339"/>
      <c r="I719" s="249"/>
    </row>
    <row r="720" spans="1:9" s="14" customFormat="1" outlineLevel="1">
      <c r="A720" s="500"/>
      <c r="B720" s="21"/>
      <c r="C720" s="538"/>
      <c r="D720" s="580"/>
      <c r="E720" s="1301"/>
      <c r="F720" s="1301"/>
      <c r="I720" s="249"/>
    </row>
    <row r="721" spans="1:9" s="14" customFormat="1" outlineLevel="1">
      <c r="A721" s="533" t="s">
        <v>199</v>
      </c>
      <c r="B721" s="361" t="s">
        <v>267</v>
      </c>
      <c r="C721" s="395" t="s">
        <v>1063</v>
      </c>
      <c r="D721" s="377">
        <v>240</v>
      </c>
      <c r="E721" s="988"/>
      <c r="F721" s="1319" t="str">
        <f t="shared" ref="F721" si="87">IF(N(E721),ROUND(E721*D721,2),"")</f>
        <v/>
      </c>
      <c r="I721" s="249"/>
    </row>
    <row r="722" spans="1:9" s="14" customFormat="1" ht="38.25" outlineLevel="1">
      <c r="A722" s="500"/>
      <c r="B722" s="21" t="s">
        <v>393</v>
      </c>
      <c r="C722" s="538"/>
      <c r="D722" s="634"/>
      <c r="E722" s="1345"/>
      <c r="F722" s="1324"/>
      <c r="I722" s="249"/>
    </row>
    <row r="723" spans="1:9" s="14" customFormat="1" outlineLevel="1">
      <c r="A723" s="540"/>
      <c r="B723" s="541" t="s">
        <v>156</v>
      </c>
      <c r="C723" s="542"/>
      <c r="D723" s="543"/>
      <c r="E723" s="1325"/>
      <c r="F723" s="1326"/>
    </row>
    <row r="724" spans="1:9" s="14" customFormat="1" outlineLevel="1">
      <c r="A724" s="500"/>
      <c r="B724" s="21"/>
      <c r="C724" s="538"/>
      <c r="D724" s="539"/>
      <c r="E724" s="1345"/>
      <c r="F724" s="1324"/>
    </row>
    <row r="725" spans="1:9" s="14" customFormat="1" outlineLevel="1">
      <c r="A725" s="564" t="s">
        <v>200</v>
      </c>
      <c r="B725" s="361" t="s">
        <v>158</v>
      </c>
      <c r="C725" s="571"/>
      <c r="D725" s="377"/>
      <c r="E725" s="1346"/>
      <c r="F725" s="1366"/>
    </row>
    <row r="726" spans="1:9" s="14" customFormat="1" ht="76.5" outlineLevel="1">
      <c r="A726" s="566"/>
      <c r="B726" s="21" t="s">
        <v>118</v>
      </c>
      <c r="C726" s="565"/>
      <c r="D726" s="539"/>
      <c r="E726" s="1345"/>
      <c r="F726" s="1324"/>
    </row>
    <row r="727" spans="1:9" s="14" customFormat="1" outlineLevel="1">
      <c r="A727" s="566"/>
      <c r="B727" s="541" t="s">
        <v>156</v>
      </c>
      <c r="C727" s="565"/>
      <c r="D727" s="539"/>
      <c r="E727" s="1345"/>
      <c r="F727" s="1324"/>
    </row>
    <row r="728" spans="1:9" s="14" customFormat="1" ht="14.25" outlineLevel="1">
      <c r="A728" s="567" t="s">
        <v>403</v>
      </c>
      <c r="B728" s="576" t="s">
        <v>116</v>
      </c>
      <c r="C728" s="579" t="s">
        <v>1063</v>
      </c>
      <c r="D728" s="580">
        <v>95</v>
      </c>
      <c r="E728" s="985"/>
      <c r="F728" s="1327" t="str">
        <f t="shared" ref="F728:F729" si="88">IF(N(E728),ROUND(E728*D728,2),"")</f>
        <v/>
      </c>
    </row>
    <row r="729" spans="1:9" s="14" customFormat="1" ht="14.25" outlineLevel="1">
      <c r="A729" s="567" t="s">
        <v>404</v>
      </c>
      <c r="B729" s="576" t="s">
        <v>1280</v>
      </c>
      <c r="C729" s="579" t="s">
        <v>1063</v>
      </c>
      <c r="D729" s="580">
        <v>30</v>
      </c>
      <c r="E729" s="985"/>
      <c r="F729" s="1327" t="str">
        <f t="shared" si="88"/>
        <v/>
      </c>
    </row>
    <row r="730" spans="1:9" s="14" customFormat="1" outlineLevel="1">
      <c r="A730" s="566"/>
      <c r="B730" s="22"/>
      <c r="C730" s="538"/>
      <c r="D730" s="539"/>
      <c r="E730" s="1345"/>
      <c r="F730" s="1367"/>
    </row>
    <row r="731" spans="1:9" s="14" customFormat="1" outlineLevel="1">
      <c r="A731" s="533" t="s">
        <v>395</v>
      </c>
      <c r="B731" s="361" t="s">
        <v>394</v>
      </c>
      <c r="C731" s="395" t="s">
        <v>491</v>
      </c>
      <c r="D731" s="377">
        <v>1</v>
      </c>
      <c r="E731" s="988"/>
      <c r="F731" s="1319" t="str">
        <f t="shared" ref="F731" si="89">IF(N(E731),ROUND(E731*D731,2),"")</f>
        <v/>
      </c>
    </row>
    <row r="732" spans="1:9" s="14" customFormat="1" outlineLevel="1">
      <c r="A732" s="500"/>
      <c r="B732" s="21" t="s">
        <v>1998</v>
      </c>
      <c r="C732" s="538"/>
      <c r="D732" s="539"/>
      <c r="E732" s="1345"/>
      <c r="F732" s="1324"/>
    </row>
    <row r="733" spans="1:9" s="14" customFormat="1" outlineLevel="1">
      <c r="A733" s="540"/>
      <c r="B733" s="541" t="s">
        <v>1042</v>
      </c>
      <c r="C733" s="542"/>
      <c r="D733" s="543"/>
      <c r="E733" s="1325"/>
      <c r="F733" s="1326"/>
    </row>
    <row r="734" spans="1:9" s="430" customFormat="1" outlineLevel="1">
      <c r="A734" s="500"/>
      <c r="B734" s="21"/>
      <c r="C734" s="538"/>
      <c r="D734" s="539"/>
      <c r="E734" s="1345"/>
      <c r="F734" s="1324"/>
    </row>
    <row r="735" spans="1:9" s="430" customFormat="1" outlineLevel="1">
      <c r="A735" s="533" t="s">
        <v>400</v>
      </c>
      <c r="B735" s="24" t="s">
        <v>621</v>
      </c>
      <c r="C735" s="395"/>
      <c r="D735" s="377"/>
      <c r="E735" s="1346"/>
      <c r="F735" s="1366"/>
    </row>
    <row r="736" spans="1:9" s="430" customFormat="1" ht="38.25" outlineLevel="1">
      <c r="A736" s="500"/>
      <c r="B736" s="15" t="s">
        <v>2005</v>
      </c>
      <c r="C736" s="538"/>
      <c r="D736" s="539"/>
      <c r="E736" s="1345"/>
      <c r="F736" s="1324"/>
    </row>
    <row r="737" spans="1:6" s="398" customFormat="1" outlineLevel="1">
      <c r="A737" s="540"/>
      <c r="B737" s="541" t="s">
        <v>623</v>
      </c>
      <c r="C737" s="542"/>
      <c r="D737" s="543"/>
      <c r="E737" s="1325"/>
      <c r="F737" s="1326"/>
    </row>
    <row r="738" spans="1:6" s="398" customFormat="1" outlineLevel="1">
      <c r="A738" s="544" t="s">
        <v>405</v>
      </c>
      <c r="B738" s="635" t="s">
        <v>141</v>
      </c>
      <c r="C738" s="546" t="s">
        <v>1063</v>
      </c>
      <c r="D738" s="547">
        <v>66</v>
      </c>
      <c r="E738" s="984"/>
      <c r="F738" s="1327" t="str">
        <f t="shared" ref="F738:F740" si="90">IF(N(E738),ROUND(E738*D738,2),"")</f>
        <v/>
      </c>
    </row>
    <row r="739" spans="1:6" s="398" customFormat="1" outlineLevel="1">
      <c r="A739" s="544" t="s">
        <v>2006</v>
      </c>
      <c r="B739" s="635" t="s">
        <v>624</v>
      </c>
      <c r="C739" s="546" t="s">
        <v>1063</v>
      </c>
      <c r="D739" s="547">
        <v>32</v>
      </c>
      <c r="E739" s="984"/>
      <c r="F739" s="1327" t="str">
        <f t="shared" si="90"/>
        <v/>
      </c>
    </row>
    <row r="740" spans="1:6" s="398" customFormat="1" outlineLevel="1">
      <c r="A740" s="544" t="s">
        <v>2007</v>
      </c>
      <c r="B740" s="635" t="s">
        <v>923</v>
      </c>
      <c r="C740" s="546" t="s">
        <v>1063</v>
      </c>
      <c r="D740" s="547">
        <v>12</v>
      </c>
      <c r="E740" s="984"/>
      <c r="F740" s="1327" t="str">
        <f t="shared" si="90"/>
        <v/>
      </c>
    </row>
    <row r="741" spans="1:6" s="14" customFormat="1" outlineLevel="1">
      <c r="A741" s="636"/>
      <c r="B741" s="295"/>
      <c r="C741" s="637"/>
      <c r="D741" s="638"/>
      <c r="E741" s="1368"/>
      <c r="F741" s="1369"/>
    </row>
    <row r="742" spans="1:6" s="14" customFormat="1" outlineLevel="1">
      <c r="A742" s="533" t="s">
        <v>406</v>
      </c>
      <c r="B742" s="361" t="s">
        <v>411</v>
      </c>
      <c r="C742" s="395" t="s">
        <v>491</v>
      </c>
      <c r="D742" s="377">
        <v>8</v>
      </c>
      <c r="E742" s="988"/>
      <c r="F742" s="1319" t="str">
        <f t="shared" ref="F742" si="91">IF(N(E742),ROUND(E742*D742,2),"")</f>
        <v/>
      </c>
    </row>
    <row r="743" spans="1:6" s="14" customFormat="1" ht="25.5" outlineLevel="1">
      <c r="A743" s="500"/>
      <c r="B743" s="21" t="s">
        <v>402</v>
      </c>
      <c r="C743" s="538"/>
      <c r="D743" s="539"/>
      <c r="E743" s="1345"/>
      <c r="F743" s="1324"/>
    </row>
    <row r="744" spans="1:6" s="14" customFormat="1" outlineLevel="1">
      <c r="A744" s="540"/>
      <c r="B744" s="541" t="s">
        <v>401</v>
      </c>
      <c r="C744" s="542"/>
      <c r="D744" s="543"/>
      <c r="E744" s="1325"/>
      <c r="F744" s="1326"/>
    </row>
    <row r="745" spans="1:6" s="14" customFormat="1" outlineLevel="1">
      <c r="A745" s="500"/>
      <c r="B745" s="21"/>
      <c r="C745" s="538"/>
      <c r="D745" s="539"/>
      <c r="E745" s="1345"/>
      <c r="F745" s="1324"/>
    </row>
    <row r="746" spans="1:6" s="14" customFormat="1" outlineLevel="1">
      <c r="A746" s="533" t="s">
        <v>407</v>
      </c>
      <c r="B746" s="534" t="s">
        <v>1281</v>
      </c>
      <c r="C746" s="535"/>
      <c r="D746" s="536"/>
      <c r="E746" s="1344"/>
      <c r="F746" s="1322"/>
    </row>
    <row r="747" spans="1:6" s="14" customFormat="1" ht="25.5" outlineLevel="1">
      <c r="A747" s="500"/>
      <c r="B747" s="537" t="s">
        <v>399</v>
      </c>
      <c r="C747" s="538"/>
      <c r="D747" s="539"/>
      <c r="E747" s="1345"/>
      <c r="F747" s="1324"/>
    </row>
    <row r="748" spans="1:6" s="398" customFormat="1" outlineLevel="1">
      <c r="A748" s="540"/>
      <c r="B748" s="541" t="s">
        <v>161</v>
      </c>
      <c r="C748" s="542"/>
      <c r="D748" s="543"/>
      <c r="E748" s="1325"/>
      <c r="F748" s="1326"/>
    </row>
    <row r="749" spans="1:6" s="398" customFormat="1" outlineLevel="1">
      <c r="A749" s="544" t="s">
        <v>408</v>
      </c>
      <c r="B749" s="576" t="s">
        <v>396</v>
      </c>
      <c r="C749" s="546" t="s">
        <v>1063</v>
      </c>
      <c r="D749" s="547">
        <v>85</v>
      </c>
      <c r="E749" s="984"/>
      <c r="F749" s="1327" t="str">
        <f t="shared" ref="F749:F751" si="92">IF(N(E749),ROUND(E749*D749,2),"")</f>
        <v/>
      </c>
    </row>
    <row r="750" spans="1:6" s="398" customFormat="1" outlineLevel="1">
      <c r="A750" s="544" t="s">
        <v>409</v>
      </c>
      <c r="B750" s="576" t="s">
        <v>397</v>
      </c>
      <c r="C750" s="546" t="s">
        <v>1063</v>
      </c>
      <c r="D750" s="547">
        <v>18</v>
      </c>
      <c r="E750" s="984"/>
      <c r="F750" s="1327" t="str">
        <f t="shared" si="92"/>
        <v/>
      </c>
    </row>
    <row r="751" spans="1:6" s="14" customFormat="1" outlineLevel="1">
      <c r="A751" s="544" t="s">
        <v>410</v>
      </c>
      <c r="B751" s="576" t="s">
        <v>398</v>
      </c>
      <c r="C751" s="546" t="s">
        <v>1063</v>
      </c>
      <c r="D751" s="547">
        <v>24</v>
      </c>
      <c r="E751" s="984"/>
      <c r="F751" s="1327" t="str">
        <f t="shared" si="92"/>
        <v/>
      </c>
    </row>
    <row r="752" spans="1:6" s="14" customFormat="1" outlineLevel="1">
      <c r="A752" s="540"/>
      <c r="B752" s="541"/>
      <c r="C752" s="542"/>
      <c r="D752" s="543"/>
      <c r="E752" s="1325"/>
      <c r="F752" s="1326"/>
    </row>
    <row r="753" spans="1:6" s="14" customFormat="1" outlineLevel="1">
      <c r="A753" s="533" t="s">
        <v>420</v>
      </c>
      <c r="B753" s="361" t="s">
        <v>421</v>
      </c>
      <c r="C753" s="395" t="s">
        <v>491</v>
      </c>
      <c r="D753" s="377">
        <v>36</v>
      </c>
      <c r="E753" s="988"/>
      <c r="F753" s="1319" t="str">
        <f t="shared" ref="F753" si="93">IF(N(E753),ROUND(E753*D753,2),"")</f>
        <v/>
      </c>
    </row>
    <row r="754" spans="1:6" s="14" customFormat="1" ht="25.5" outlineLevel="1">
      <c r="A754" s="500"/>
      <c r="B754" s="21" t="s">
        <v>422</v>
      </c>
      <c r="C754" s="538"/>
      <c r="D754" s="539"/>
      <c r="E754" s="1345"/>
      <c r="F754" s="1324"/>
    </row>
    <row r="755" spans="1:6" s="14" customFormat="1" outlineLevel="1">
      <c r="A755" s="540"/>
      <c r="B755" s="541" t="s">
        <v>1294</v>
      </c>
      <c r="C755" s="542"/>
      <c r="D755" s="543"/>
      <c r="E755" s="1325"/>
      <c r="F755" s="1326"/>
    </row>
    <row r="756" spans="1:6" s="14" customFormat="1" outlineLevel="1">
      <c r="A756" s="500"/>
      <c r="B756" s="21"/>
      <c r="C756" s="538"/>
      <c r="D756" s="539"/>
      <c r="E756" s="1345"/>
      <c r="F756" s="1324"/>
    </row>
    <row r="757" spans="1:6" s="14" customFormat="1" outlineLevel="1">
      <c r="A757" s="533" t="s">
        <v>153</v>
      </c>
      <c r="B757" s="534" t="s">
        <v>1093</v>
      </c>
      <c r="C757" s="535"/>
      <c r="D757" s="536"/>
      <c r="E757" s="1344"/>
      <c r="F757" s="1322"/>
    </row>
    <row r="758" spans="1:6" s="14" customFormat="1" ht="38.25" outlineLevel="1">
      <c r="A758" s="500"/>
      <c r="B758" s="537" t="s">
        <v>1094</v>
      </c>
      <c r="C758" s="538"/>
      <c r="D758" s="539"/>
      <c r="E758" s="1345"/>
      <c r="F758" s="1324"/>
    </row>
    <row r="759" spans="1:6" s="398" customFormat="1" outlineLevel="1">
      <c r="A759" s="540"/>
      <c r="B759" s="541" t="s">
        <v>1316</v>
      </c>
      <c r="C759" s="542"/>
      <c r="D759" s="543"/>
      <c r="E759" s="1325"/>
      <c r="F759" s="1326"/>
    </row>
    <row r="760" spans="1:6" s="398" customFormat="1" outlineLevel="1">
      <c r="A760" s="544" t="s">
        <v>413</v>
      </c>
      <c r="B760" s="545" t="s">
        <v>1317</v>
      </c>
      <c r="C760" s="546" t="s">
        <v>491</v>
      </c>
      <c r="D760" s="547">
        <v>10</v>
      </c>
      <c r="E760" s="984"/>
      <c r="F760" s="1327" t="str">
        <f t="shared" ref="F760:F769" si="94">IF(N(E760),ROUND(E760*D760,2),"")</f>
        <v/>
      </c>
    </row>
    <row r="761" spans="1:6" s="398" customFormat="1" outlineLevel="1">
      <c r="A761" s="544" t="s">
        <v>414</v>
      </c>
      <c r="B761" s="639" t="s">
        <v>2008</v>
      </c>
      <c r="C761" s="546" t="s">
        <v>491</v>
      </c>
      <c r="D761" s="547">
        <v>1</v>
      </c>
      <c r="E761" s="984"/>
      <c r="F761" s="1327" t="str">
        <f t="shared" si="94"/>
        <v/>
      </c>
    </row>
    <row r="762" spans="1:6" s="398" customFormat="1" outlineLevel="1">
      <c r="A762" s="544" t="s">
        <v>415</v>
      </c>
      <c r="B762" s="545" t="s">
        <v>1319</v>
      </c>
      <c r="C762" s="546" t="s">
        <v>491</v>
      </c>
      <c r="D762" s="547">
        <v>12</v>
      </c>
      <c r="E762" s="984"/>
      <c r="F762" s="1327" t="str">
        <f t="shared" si="94"/>
        <v/>
      </c>
    </row>
    <row r="763" spans="1:6" s="398" customFormat="1" outlineLevel="1">
      <c r="A763" s="544" t="s">
        <v>416</v>
      </c>
      <c r="B763" s="545" t="s">
        <v>1320</v>
      </c>
      <c r="C763" s="546" t="s">
        <v>491</v>
      </c>
      <c r="D763" s="547">
        <v>6</v>
      </c>
      <c r="E763" s="984"/>
      <c r="F763" s="1327" t="str">
        <f t="shared" si="94"/>
        <v/>
      </c>
    </row>
    <row r="764" spans="1:6" s="398" customFormat="1" outlineLevel="1">
      <c r="A764" s="544" t="s">
        <v>417</v>
      </c>
      <c r="B764" s="545" t="s">
        <v>1321</v>
      </c>
      <c r="C764" s="546" t="s">
        <v>491</v>
      </c>
      <c r="D764" s="547">
        <v>9</v>
      </c>
      <c r="E764" s="984"/>
      <c r="F764" s="1327" t="str">
        <f t="shared" si="94"/>
        <v/>
      </c>
    </row>
    <row r="765" spans="1:6" s="398" customFormat="1" outlineLevel="1">
      <c r="A765" s="544" t="s">
        <v>418</v>
      </c>
      <c r="B765" s="639" t="s">
        <v>2009</v>
      </c>
      <c r="C765" s="546" t="s">
        <v>491</v>
      </c>
      <c r="D765" s="547">
        <v>8</v>
      </c>
      <c r="E765" s="984"/>
      <c r="F765" s="1327" t="str">
        <f t="shared" si="94"/>
        <v/>
      </c>
    </row>
    <row r="766" spans="1:6" s="398" customFormat="1" outlineLevel="1">
      <c r="A766" s="544" t="s">
        <v>419</v>
      </c>
      <c r="B766" s="640" t="s">
        <v>2010</v>
      </c>
      <c r="C766" s="546" t="s">
        <v>491</v>
      </c>
      <c r="D766" s="547">
        <v>2</v>
      </c>
      <c r="E766" s="983"/>
      <c r="F766" s="1327" t="str">
        <f t="shared" si="94"/>
        <v/>
      </c>
    </row>
    <row r="767" spans="1:6" s="14" customFormat="1" outlineLevel="1">
      <c r="A767" s="544" t="s">
        <v>2011</v>
      </c>
      <c r="B767" s="641" t="s">
        <v>2012</v>
      </c>
      <c r="C767" s="568" t="s">
        <v>491</v>
      </c>
      <c r="D767" s="23">
        <v>2</v>
      </c>
      <c r="E767" s="984"/>
      <c r="F767" s="1327" t="str">
        <f t="shared" si="94"/>
        <v/>
      </c>
    </row>
    <row r="768" spans="1:6" s="14" customFormat="1" outlineLevel="1">
      <c r="A768" s="500"/>
      <c r="B768" s="1124"/>
      <c r="C768" s="538"/>
      <c r="D768" s="539"/>
      <c r="E768" s="1345"/>
      <c r="F768" s="1319" t="str">
        <f t="shared" si="94"/>
        <v/>
      </c>
    </row>
    <row r="769" spans="1:9" s="14" customFormat="1" outlineLevel="1">
      <c r="A769" s="533" t="s">
        <v>154</v>
      </c>
      <c r="B769" s="361" t="s">
        <v>412</v>
      </c>
      <c r="C769" s="395" t="s">
        <v>491</v>
      </c>
      <c r="D769" s="377">
        <v>4</v>
      </c>
      <c r="E769" s="988"/>
      <c r="F769" s="1319" t="str">
        <f t="shared" si="94"/>
        <v/>
      </c>
    </row>
    <row r="770" spans="1:9" s="14" customFormat="1" ht="25.5" outlineLevel="1">
      <c r="A770" s="500"/>
      <c r="B770" s="642" t="s">
        <v>2013</v>
      </c>
      <c r="C770" s="538"/>
      <c r="D770" s="539"/>
      <c r="E770" s="1345"/>
      <c r="F770" s="1369"/>
    </row>
    <row r="771" spans="1:9" s="14" customFormat="1" outlineLevel="1">
      <c r="A771" s="540"/>
      <c r="B771" s="541" t="s">
        <v>1294</v>
      </c>
      <c r="C771" s="542"/>
      <c r="D771" s="543"/>
      <c r="E771" s="1370"/>
      <c r="F771" s="1370"/>
    </row>
    <row r="772" spans="1:9" s="14" customFormat="1" outlineLevel="1">
      <c r="A772" s="500"/>
      <c r="B772" s="21"/>
      <c r="C772" s="538"/>
      <c r="D772" s="539"/>
      <c r="E772" s="1345"/>
      <c r="F772" s="1324"/>
    </row>
    <row r="773" spans="1:9" s="14" customFormat="1" outlineLevel="1">
      <c r="A773" s="533" t="s">
        <v>155</v>
      </c>
      <c r="B773" s="361" t="s">
        <v>423</v>
      </c>
      <c r="C773" s="395" t="s">
        <v>491</v>
      </c>
      <c r="D773" s="377">
        <v>30</v>
      </c>
      <c r="E773" s="988"/>
      <c r="F773" s="1319" t="str">
        <f t="shared" ref="F773" si="95">IF(N(E773),ROUND(E773*D773,2),"")</f>
        <v/>
      </c>
    </row>
    <row r="774" spans="1:9" s="14" customFormat="1" ht="38.25" outlineLevel="1">
      <c r="A774" s="500"/>
      <c r="B774" s="642" t="s">
        <v>2014</v>
      </c>
      <c r="C774" s="538"/>
      <c r="D774" s="539"/>
      <c r="E774" s="1345"/>
      <c r="F774" s="1324"/>
    </row>
    <row r="775" spans="1:9" s="14" customFormat="1" outlineLevel="1">
      <c r="A775" s="540"/>
      <c r="B775" s="541" t="s">
        <v>162</v>
      </c>
      <c r="C775" s="542"/>
      <c r="D775" s="543"/>
      <c r="E775" s="1370"/>
      <c r="F775" s="1370"/>
    </row>
    <row r="776" spans="1:9" s="14" customFormat="1" outlineLevel="1">
      <c r="A776" s="500"/>
      <c r="B776" s="21"/>
      <c r="C776" s="538"/>
      <c r="D776" s="539"/>
      <c r="E776" s="1301"/>
      <c r="F776" s="1301"/>
    </row>
    <row r="777" spans="1:9" s="14" customFormat="1" ht="25.5" outlineLevel="1">
      <c r="A777" s="533" t="s">
        <v>424</v>
      </c>
      <c r="B777" s="361" t="s">
        <v>2015</v>
      </c>
      <c r="C777" s="395" t="s">
        <v>159</v>
      </c>
      <c r="D777" s="643">
        <v>3</v>
      </c>
      <c r="E777" s="988"/>
      <c r="F777" s="1319" t="str">
        <f t="shared" ref="F777" si="96">IF(N(E777),ROUND(E777*D777,2),"")</f>
        <v/>
      </c>
    </row>
    <row r="778" spans="1:9" s="14" customFormat="1" ht="51" outlineLevel="1">
      <c r="A778" s="500"/>
      <c r="B778" s="642" t="s">
        <v>633</v>
      </c>
      <c r="C778" s="538"/>
      <c r="D778" s="539"/>
      <c r="E778" s="1301"/>
      <c r="F778" s="1301"/>
    </row>
    <row r="779" spans="1:9" s="14" customFormat="1" outlineLevel="1">
      <c r="A779" s="540"/>
      <c r="B779" s="541" t="s">
        <v>386</v>
      </c>
      <c r="C779" s="542"/>
      <c r="D779" s="543"/>
      <c r="E779" s="1335"/>
      <c r="F779" s="1335"/>
    </row>
    <row r="780" spans="1:9" s="14" customFormat="1" outlineLevel="1">
      <c r="A780" s="500"/>
      <c r="B780" s="21"/>
      <c r="C780" s="538"/>
      <c r="D780" s="539"/>
      <c r="E780" s="1301"/>
      <c r="F780" s="1301"/>
    </row>
    <row r="781" spans="1:9" s="14" customFormat="1" ht="89.25" outlineLevel="1">
      <c r="A781" s="252" t="s">
        <v>1538</v>
      </c>
      <c r="B781" s="552" t="s">
        <v>1537</v>
      </c>
      <c r="C781" s="553"/>
      <c r="D781" s="554"/>
      <c r="E781" s="1330"/>
      <c r="F781" s="1185"/>
    </row>
    <row r="782" spans="1:9" s="42" customFormat="1">
      <c r="A782" s="262" t="s">
        <v>1539</v>
      </c>
      <c r="B782" s="644" t="s">
        <v>1540</v>
      </c>
      <c r="C782" s="263" t="s">
        <v>491</v>
      </c>
      <c r="D782" s="264">
        <v>2</v>
      </c>
      <c r="E782" s="242"/>
      <c r="F782" s="1327" t="str">
        <f t="shared" ref="F782" si="97">IF(N(E782),ROUND(E782*D782,2),"")</f>
        <v/>
      </c>
      <c r="G782" s="13"/>
      <c r="H782" s="41"/>
      <c r="I782" s="41"/>
    </row>
    <row r="783" spans="1:9" s="46" customFormat="1" ht="13.5" thickBot="1">
      <c r="A783" s="108"/>
      <c r="B783" s="109"/>
      <c r="C783" s="110"/>
      <c r="D783" s="111"/>
      <c r="E783" s="1212"/>
      <c r="F783" s="1227"/>
      <c r="G783" s="45"/>
      <c r="H783" s="45"/>
    </row>
    <row r="784" spans="1:9" s="87" customFormat="1" ht="13.5" thickBot="1">
      <c r="A784" s="43"/>
      <c r="B784" s="44" t="s">
        <v>1992</v>
      </c>
      <c r="C784" s="89"/>
      <c r="D784" s="89"/>
      <c r="E784" s="88"/>
      <c r="F784" s="1305">
        <f>SUM(F558:F782,F556,F519,F484)</f>
        <v>0</v>
      </c>
      <c r="G784" s="25"/>
      <c r="H784" s="25"/>
    </row>
    <row r="785" spans="1:9" s="46" customFormat="1" ht="20.100000000000001" customHeight="1">
      <c r="A785" s="100"/>
      <c r="B785" s="101"/>
      <c r="C785" s="159"/>
      <c r="D785" s="73"/>
      <c r="E785" s="1261"/>
      <c r="F785" s="1262"/>
      <c r="G785" s="45"/>
      <c r="H785" s="45"/>
    </row>
    <row r="786" spans="1:9" s="42" customFormat="1" collapsed="1">
      <c r="A786" s="104" t="s">
        <v>2016</v>
      </c>
      <c r="B786" s="105" t="s">
        <v>2017</v>
      </c>
      <c r="C786" s="160"/>
      <c r="D786" s="161"/>
      <c r="E786" s="1263"/>
      <c r="F786" s="1264"/>
      <c r="G786" s="13"/>
      <c r="H786" s="41"/>
      <c r="I786" s="41"/>
    </row>
    <row r="787" spans="1:9" outlineLevel="1">
      <c r="A787" s="108"/>
      <c r="B787" s="109"/>
      <c r="C787" s="110"/>
      <c r="D787" s="111"/>
      <c r="E787" s="1212"/>
      <c r="F787" s="1213"/>
    </row>
    <row r="788" spans="1:9" ht="114.75" outlineLevel="1">
      <c r="A788" s="379" t="s">
        <v>490</v>
      </c>
      <c r="B788" s="464" t="s">
        <v>2018</v>
      </c>
      <c r="C788" s="315"/>
      <c r="D788" s="258"/>
      <c r="E788" s="1005"/>
      <c r="F788" s="1187"/>
    </row>
    <row r="789" spans="1:9" outlineLevel="1">
      <c r="A789" s="447"/>
      <c r="B789" s="448" t="s">
        <v>1942</v>
      </c>
      <c r="C789" s="645"/>
      <c r="D789" s="646"/>
      <c r="E789" s="1184"/>
      <c r="F789" s="1272"/>
    </row>
    <row r="790" spans="1:9" ht="25.5" outlineLevel="1">
      <c r="A790" s="447" t="s">
        <v>487</v>
      </c>
      <c r="B790" s="291" t="s">
        <v>2019</v>
      </c>
      <c r="C790" s="645" t="s">
        <v>491</v>
      </c>
      <c r="D790" s="646">
        <v>1</v>
      </c>
      <c r="E790" s="1138"/>
      <c r="F790" s="1371" t="str">
        <f t="shared" ref="F790:F811" si="98">IF(N(E790),ROUND(E790*D790,2),"")</f>
        <v/>
      </c>
    </row>
    <row r="791" spans="1:9" outlineLevel="1">
      <c r="A791" s="447" t="s">
        <v>488</v>
      </c>
      <c r="B791" s="291" t="s">
        <v>2020</v>
      </c>
      <c r="C791" s="645" t="s">
        <v>491</v>
      </c>
      <c r="D791" s="646">
        <v>1</v>
      </c>
      <c r="E791" s="1138"/>
      <c r="F791" s="1371" t="str">
        <f t="shared" si="98"/>
        <v/>
      </c>
    </row>
    <row r="792" spans="1:9" outlineLevel="1">
      <c r="A792" s="447" t="s">
        <v>968</v>
      </c>
      <c r="B792" s="291" t="s">
        <v>1952</v>
      </c>
      <c r="C792" s="645" t="s">
        <v>491</v>
      </c>
      <c r="D792" s="646">
        <v>1</v>
      </c>
      <c r="E792" s="1138"/>
      <c r="F792" s="1371" t="str">
        <f t="shared" si="98"/>
        <v/>
      </c>
    </row>
    <row r="793" spans="1:9" outlineLevel="1">
      <c r="A793" s="447"/>
      <c r="B793" s="448" t="s">
        <v>1943</v>
      </c>
      <c r="C793" s="645"/>
      <c r="D793" s="646"/>
      <c r="E793" s="414"/>
      <c r="F793" s="1371"/>
    </row>
    <row r="794" spans="1:9" ht="25.5" outlineLevel="1">
      <c r="A794" s="447" t="s">
        <v>969</v>
      </c>
      <c r="B794" s="291" t="s">
        <v>770</v>
      </c>
      <c r="C794" s="645" t="s">
        <v>491</v>
      </c>
      <c r="D794" s="646">
        <v>1</v>
      </c>
      <c r="E794" s="1138"/>
      <c r="F794" s="1371" t="str">
        <f t="shared" si="98"/>
        <v/>
      </c>
    </row>
    <row r="795" spans="1:9" ht="25.5" outlineLevel="1">
      <c r="A795" s="447" t="s">
        <v>970</v>
      </c>
      <c r="B795" s="291" t="s">
        <v>677</v>
      </c>
      <c r="C795" s="645" t="s">
        <v>491</v>
      </c>
      <c r="D795" s="646">
        <v>1</v>
      </c>
      <c r="E795" s="1138"/>
      <c r="F795" s="1371" t="str">
        <f t="shared" si="98"/>
        <v/>
      </c>
    </row>
    <row r="796" spans="1:9" outlineLevel="1">
      <c r="A796" s="447" t="s">
        <v>1269</v>
      </c>
      <c r="B796" s="291" t="s">
        <v>678</v>
      </c>
      <c r="C796" s="645" t="s">
        <v>491</v>
      </c>
      <c r="D796" s="646">
        <v>3</v>
      </c>
      <c r="E796" s="1138"/>
      <c r="F796" s="1371" t="str">
        <f t="shared" si="98"/>
        <v/>
      </c>
    </row>
    <row r="797" spans="1:9" ht="25.5" outlineLevel="1">
      <c r="A797" s="447" t="s">
        <v>1446</v>
      </c>
      <c r="B797" s="291" t="s">
        <v>679</v>
      </c>
      <c r="C797" s="645" t="s">
        <v>491</v>
      </c>
      <c r="D797" s="646">
        <v>1</v>
      </c>
      <c r="E797" s="1138"/>
      <c r="F797" s="1371" t="str">
        <f t="shared" si="98"/>
        <v/>
      </c>
    </row>
    <row r="798" spans="1:9" ht="25.5" outlineLevel="1">
      <c r="A798" s="447" t="s">
        <v>1454</v>
      </c>
      <c r="B798" s="291" t="s">
        <v>2021</v>
      </c>
      <c r="C798" s="645" t="s">
        <v>491</v>
      </c>
      <c r="D798" s="646">
        <v>1</v>
      </c>
      <c r="E798" s="1138"/>
      <c r="F798" s="1371" t="str">
        <f t="shared" si="98"/>
        <v/>
      </c>
    </row>
    <row r="799" spans="1:9" ht="25.5" outlineLevel="1">
      <c r="A799" s="447" t="s">
        <v>604</v>
      </c>
      <c r="B799" s="291" t="s">
        <v>2022</v>
      </c>
      <c r="C799" s="645" t="s">
        <v>491</v>
      </c>
      <c r="D799" s="646">
        <v>1</v>
      </c>
      <c r="E799" s="1138"/>
      <c r="F799" s="1371" t="str">
        <f t="shared" si="98"/>
        <v/>
      </c>
    </row>
    <row r="800" spans="1:9" outlineLevel="1">
      <c r="A800" s="447" t="s">
        <v>215</v>
      </c>
      <c r="B800" s="291" t="s">
        <v>2023</v>
      </c>
      <c r="C800" s="645" t="s">
        <v>491</v>
      </c>
      <c r="D800" s="646">
        <v>5</v>
      </c>
      <c r="E800" s="1138"/>
      <c r="F800" s="1371" t="str">
        <f t="shared" si="98"/>
        <v/>
      </c>
    </row>
    <row r="801" spans="1:6" outlineLevel="1">
      <c r="A801" s="447" t="s">
        <v>216</v>
      </c>
      <c r="B801" s="291" t="s">
        <v>752</v>
      </c>
      <c r="C801" s="645" t="s">
        <v>491</v>
      </c>
      <c r="D801" s="646">
        <v>10</v>
      </c>
      <c r="E801" s="1138"/>
      <c r="F801" s="1371" t="str">
        <f t="shared" si="98"/>
        <v/>
      </c>
    </row>
    <row r="802" spans="1:6" outlineLevel="1">
      <c r="A802" s="447" t="s">
        <v>217</v>
      </c>
      <c r="B802" s="291" t="s">
        <v>2024</v>
      </c>
      <c r="C802" s="645" t="s">
        <v>491</v>
      </c>
      <c r="D802" s="646">
        <v>1</v>
      </c>
      <c r="E802" s="1138"/>
      <c r="F802" s="1371" t="str">
        <f t="shared" si="98"/>
        <v/>
      </c>
    </row>
    <row r="803" spans="1:6" outlineLevel="1">
      <c r="A803" s="447" t="s">
        <v>218</v>
      </c>
      <c r="B803" s="291" t="s">
        <v>2025</v>
      </c>
      <c r="C803" s="645" t="s">
        <v>491</v>
      </c>
      <c r="D803" s="646">
        <v>1</v>
      </c>
      <c r="E803" s="1138"/>
      <c r="F803" s="1371" t="str">
        <f t="shared" si="98"/>
        <v/>
      </c>
    </row>
    <row r="804" spans="1:6" outlineLevel="1">
      <c r="A804" s="447" t="s">
        <v>2026</v>
      </c>
      <c r="B804" s="291" t="s">
        <v>2027</v>
      </c>
      <c r="C804" s="645" t="s">
        <v>491</v>
      </c>
      <c r="D804" s="646">
        <v>1</v>
      </c>
      <c r="E804" s="1138"/>
      <c r="F804" s="1371" t="str">
        <f t="shared" si="98"/>
        <v/>
      </c>
    </row>
    <row r="805" spans="1:6" outlineLevel="1">
      <c r="A805" s="447" t="s">
        <v>220</v>
      </c>
      <c r="B805" s="291" t="s">
        <v>2028</v>
      </c>
      <c r="C805" s="645" t="s">
        <v>491</v>
      </c>
      <c r="D805" s="646">
        <v>1</v>
      </c>
      <c r="E805" s="1138"/>
      <c r="F805" s="1371" t="str">
        <f t="shared" si="98"/>
        <v/>
      </c>
    </row>
    <row r="806" spans="1:6" outlineLevel="1">
      <c r="A806" s="447" t="s">
        <v>221</v>
      </c>
      <c r="B806" s="291" t="s">
        <v>680</v>
      </c>
      <c r="C806" s="645" t="s">
        <v>491</v>
      </c>
      <c r="D806" s="646">
        <v>2</v>
      </c>
      <c r="E806" s="1138"/>
      <c r="F806" s="1371" t="str">
        <f t="shared" si="98"/>
        <v/>
      </c>
    </row>
    <row r="807" spans="1:6" outlineLevel="1">
      <c r="A807" s="447" t="s">
        <v>2029</v>
      </c>
      <c r="B807" s="291" t="s">
        <v>2030</v>
      </c>
      <c r="C807" s="645" t="s">
        <v>491</v>
      </c>
      <c r="D807" s="646">
        <v>1</v>
      </c>
      <c r="E807" s="1138"/>
      <c r="F807" s="1371" t="str">
        <f t="shared" si="98"/>
        <v/>
      </c>
    </row>
    <row r="808" spans="1:6" outlineLevel="1">
      <c r="A808" s="447" t="s">
        <v>223</v>
      </c>
      <c r="B808" s="291" t="s">
        <v>2031</v>
      </c>
      <c r="C808" s="645" t="s">
        <v>491</v>
      </c>
      <c r="D808" s="646">
        <v>1</v>
      </c>
      <c r="E808" s="1138"/>
      <c r="F808" s="1371" t="str">
        <f t="shared" si="98"/>
        <v/>
      </c>
    </row>
    <row r="809" spans="1:6" outlineLevel="1">
      <c r="A809" s="447"/>
      <c r="B809" s="291" t="s">
        <v>2032</v>
      </c>
      <c r="C809" s="645" t="s">
        <v>491</v>
      </c>
      <c r="D809" s="646">
        <v>1</v>
      </c>
      <c r="E809" s="1138"/>
      <c r="F809" s="1371" t="str">
        <f t="shared" si="98"/>
        <v/>
      </c>
    </row>
    <row r="810" spans="1:6" ht="25.5" outlineLevel="1">
      <c r="A810" s="447" t="s">
        <v>224</v>
      </c>
      <c r="B810" s="291" t="s">
        <v>2136</v>
      </c>
      <c r="C810" s="645" t="s">
        <v>491</v>
      </c>
      <c r="D810" s="646">
        <v>1</v>
      </c>
      <c r="E810" s="1138"/>
      <c r="F810" s="1371" t="str">
        <f t="shared" si="98"/>
        <v/>
      </c>
    </row>
    <row r="811" spans="1:6" s="42" customFormat="1" ht="26.25" outlineLevel="1" thickBot="1">
      <c r="A811" s="447" t="s">
        <v>225</v>
      </c>
      <c r="B811" s="466" t="s">
        <v>1483</v>
      </c>
      <c r="C811" s="647" t="s">
        <v>159</v>
      </c>
      <c r="D811" s="648">
        <v>1</v>
      </c>
      <c r="E811" s="1139"/>
      <c r="F811" s="1372" t="str">
        <f t="shared" si="98"/>
        <v/>
      </c>
    </row>
    <row r="812" spans="1:6" outlineLevel="1">
      <c r="A812" s="456"/>
      <c r="B812" s="457" t="s">
        <v>213</v>
      </c>
      <c r="C812" s="458" t="s">
        <v>159</v>
      </c>
      <c r="D812" s="459">
        <v>1</v>
      </c>
      <c r="E812" s="1006"/>
      <c r="F812" s="1332">
        <f>SUM(F790:F811)</f>
        <v>0</v>
      </c>
    </row>
    <row r="813" spans="1:6" outlineLevel="1">
      <c r="A813" s="344"/>
      <c r="B813" s="511"/>
      <c r="C813" s="649"/>
      <c r="D813" s="497"/>
      <c r="E813" s="1373"/>
      <c r="F813" s="1374"/>
    </row>
    <row r="814" spans="1:6" outlineLevel="1">
      <c r="A814" s="564" t="s">
        <v>492</v>
      </c>
      <c r="B814" s="361" t="s">
        <v>158</v>
      </c>
      <c r="C814" s="571"/>
      <c r="D814" s="377"/>
      <c r="E814" s="1346"/>
      <c r="F814" s="1366"/>
    </row>
    <row r="815" spans="1:6" ht="76.5" outlineLevel="1">
      <c r="A815" s="566"/>
      <c r="B815" s="21" t="s">
        <v>118</v>
      </c>
      <c r="C815" s="565"/>
      <c r="D815" s="539"/>
      <c r="E815" s="1345"/>
      <c r="F815" s="1324"/>
    </row>
    <row r="816" spans="1:6" s="56" customFormat="1" ht="20.100000000000001" customHeight="1" outlineLevel="1">
      <c r="A816" s="566"/>
      <c r="B816" s="541" t="s">
        <v>156</v>
      </c>
      <c r="C816" s="565"/>
      <c r="D816" s="539"/>
      <c r="E816" s="1345"/>
      <c r="F816" s="1324"/>
    </row>
    <row r="817" spans="1:6" s="56" customFormat="1" ht="14.25" outlineLevel="1">
      <c r="A817" s="650" t="s">
        <v>483</v>
      </c>
      <c r="B817" s="589" t="s">
        <v>820</v>
      </c>
      <c r="C817" s="651" t="s">
        <v>1063</v>
      </c>
      <c r="D817" s="652">
        <v>80</v>
      </c>
      <c r="E817" s="985"/>
      <c r="F817" s="1327" t="str">
        <f t="shared" ref="F817:F820" si="99">IF(N(E817),ROUND(E817*D817,2),"")</f>
        <v/>
      </c>
    </row>
    <row r="818" spans="1:6" s="56" customFormat="1" ht="14.25" outlineLevel="1">
      <c r="A818" s="650" t="s">
        <v>484</v>
      </c>
      <c r="B818" s="589" t="s">
        <v>822</v>
      </c>
      <c r="C818" s="651" t="s">
        <v>1063</v>
      </c>
      <c r="D818" s="652">
        <v>95</v>
      </c>
      <c r="E818" s="985"/>
      <c r="F818" s="1327" t="str">
        <f t="shared" si="99"/>
        <v/>
      </c>
    </row>
    <row r="819" spans="1:6" s="56" customFormat="1" ht="14.25" outlineLevel="1">
      <c r="A819" s="650" t="s">
        <v>484</v>
      </c>
      <c r="B819" s="589" t="s">
        <v>2033</v>
      </c>
      <c r="C819" s="651" t="s">
        <v>1063</v>
      </c>
      <c r="D819" s="652">
        <v>15</v>
      </c>
      <c r="E819" s="985"/>
      <c r="F819" s="1327" t="str">
        <f t="shared" si="99"/>
        <v/>
      </c>
    </row>
    <row r="820" spans="1:6" ht="14.25" outlineLevel="1">
      <c r="A820" s="650" t="s">
        <v>484</v>
      </c>
      <c r="B820" s="589" t="s">
        <v>2034</v>
      </c>
      <c r="C820" s="651" t="s">
        <v>1063</v>
      </c>
      <c r="D820" s="652">
        <v>15</v>
      </c>
      <c r="E820" s="985"/>
      <c r="F820" s="1327" t="str">
        <f t="shared" si="99"/>
        <v/>
      </c>
    </row>
    <row r="821" spans="1:6" outlineLevel="1">
      <c r="A821" s="566"/>
      <c r="B821" s="22"/>
      <c r="C821" s="538"/>
      <c r="D821" s="539"/>
      <c r="E821" s="1301"/>
      <c r="F821" s="1375"/>
    </row>
    <row r="822" spans="1:6" outlineLevel="1">
      <c r="A822" s="533" t="s">
        <v>493</v>
      </c>
      <c r="B822" s="534" t="s">
        <v>1083</v>
      </c>
      <c r="C822" s="535"/>
      <c r="D822" s="536"/>
      <c r="E822" s="1333"/>
      <c r="F822" s="1333"/>
    </row>
    <row r="823" spans="1:6" ht="38.25" outlineLevel="1">
      <c r="A823" s="500"/>
      <c r="B823" s="1127" t="s">
        <v>1084</v>
      </c>
      <c r="C823" s="538"/>
      <c r="D823" s="539"/>
      <c r="E823" s="1301"/>
      <c r="F823" s="1301"/>
    </row>
    <row r="824" spans="1:6" s="56" customFormat="1" ht="20.100000000000001" customHeight="1" outlineLevel="1">
      <c r="A824" s="540"/>
      <c r="B824" s="541" t="s">
        <v>1291</v>
      </c>
      <c r="C824" s="542"/>
      <c r="D824" s="543"/>
      <c r="E824" s="1335"/>
      <c r="F824" s="1335"/>
    </row>
    <row r="825" spans="1:6" s="56" customFormat="1" outlineLevel="1">
      <c r="A825" s="560" t="s">
        <v>498</v>
      </c>
      <c r="B825" s="589" t="s">
        <v>1085</v>
      </c>
      <c r="C825" s="562" t="s">
        <v>491</v>
      </c>
      <c r="D825" s="563">
        <v>1</v>
      </c>
      <c r="E825" s="984"/>
      <c r="F825" s="1327" t="str">
        <f t="shared" ref="F825:F826" si="100">IF(N(E825),ROUND(E825*D825,2),"")</f>
        <v/>
      </c>
    </row>
    <row r="826" spans="1:6" outlineLevel="1">
      <c r="A826" s="560" t="s">
        <v>499</v>
      </c>
      <c r="B826" s="589" t="s">
        <v>1086</v>
      </c>
      <c r="C826" s="562" t="s">
        <v>491</v>
      </c>
      <c r="D826" s="563">
        <v>1</v>
      </c>
      <c r="E826" s="984"/>
      <c r="F826" s="1327" t="str">
        <f t="shared" si="100"/>
        <v/>
      </c>
    </row>
    <row r="827" spans="1:6" outlineLevel="1">
      <c r="A827" s="585"/>
      <c r="B827" s="586"/>
      <c r="C827" s="587"/>
      <c r="D827" s="588"/>
      <c r="E827" s="1345"/>
      <c r="F827" s="1327"/>
    </row>
    <row r="828" spans="1:6" outlineLevel="1">
      <c r="A828" s="533" t="s">
        <v>901</v>
      </c>
      <c r="B828" s="534" t="s">
        <v>207</v>
      </c>
      <c r="C828" s="535"/>
      <c r="D828" s="536"/>
      <c r="E828" s="1344"/>
      <c r="F828" s="1319"/>
    </row>
    <row r="829" spans="1:6" ht="38.25" outlineLevel="1">
      <c r="A829" s="500"/>
      <c r="B829" s="537" t="s">
        <v>2035</v>
      </c>
      <c r="C829" s="538"/>
      <c r="D829" s="539"/>
      <c r="E829" s="1345"/>
      <c r="F829" s="1369"/>
    </row>
    <row r="830" spans="1:6" s="56" customFormat="1" ht="20.100000000000001" customHeight="1" outlineLevel="1">
      <c r="A830" s="540"/>
      <c r="B830" s="541" t="s">
        <v>208</v>
      </c>
      <c r="C830" s="542"/>
      <c r="D830" s="543"/>
      <c r="E830" s="1325"/>
      <c r="F830" s="1376"/>
    </row>
    <row r="831" spans="1:6" s="56" customFormat="1" outlineLevel="1">
      <c r="A831" s="560" t="s">
        <v>500</v>
      </c>
      <c r="B831" s="589" t="s">
        <v>826</v>
      </c>
      <c r="C831" s="562" t="s">
        <v>491</v>
      </c>
      <c r="D831" s="563">
        <v>2</v>
      </c>
      <c r="E831" s="242"/>
      <c r="F831" s="1327" t="str">
        <f t="shared" ref="F831:F833" si="101">IF(N(E831),ROUND(E831*D831,2),"")</f>
        <v/>
      </c>
    </row>
    <row r="832" spans="1:6" s="56" customFormat="1" outlineLevel="1">
      <c r="A832" s="560" t="s">
        <v>583</v>
      </c>
      <c r="B832" s="589" t="s">
        <v>2036</v>
      </c>
      <c r="C832" s="562" t="s">
        <v>491</v>
      </c>
      <c r="D832" s="563">
        <v>1</v>
      </c>
      <c r="E832" s="242"/>
      <c r="F832" s="1327" t="str">
        <f t="shared" si="101"/>
        <v/>
      </c>
    </row>
    <row r="833" spans="1:6" outlineLevel="1">
      <c r="A833" s="560" t="s">
        <v>584</v>
      </c>
      <c r="B833" s="589" t="s">
        <v>2037</v>
      </c>
      <c r="C833" s="562" t="s">
        <v>491</v>
      </c>
      <c r="D833" s="563">
        <v>1</v>
      </c>
      <c r="E833" s="242"/>
      <c r="F833" s="1327" t="str">
        <f t="shared" si="101"/>
        <v/>
      </c>
    </row>
    <row r="834" spans="1:6" outlineLevel="1">
      <c r="A834" s="566"/>
      <c r="B834" s="21"/>
      <c r="C834" s="538"/>
      <c r="D834" s="539"/>
      <c r="E834" s="1345"/>
      <c r="F834" s="1377"/>
    </row>
    <row r="835" spans="1:6" outlineLevel="1">
      <c r="A835" s="533" t="s">
        <v>588</v>
      </c>
      <c r="B835" s="534" t="s">
        <v>1281</v>
      </c>
      <c r="C835" s="535"/>
      <c r="D835" s="536"/>
      <c r="E835" s="1344"/>
      <c r="F835" s="1322"/>
    </row>
    <row r="836" spans="1:6" ht="25.5" outlineLevel="1">
      <c r="A836" s="500"/>
      <c r="B836" s="537" t="s">
        <v>399</v>
      </c>
      <c r="C836" s="538"/>
      <c r="D836" s="539"/>
      <c r="E836" s="1345"/>
      <c r="F836" s="1324"/>
    </row>
    <row r="837" spans="1:6" s="56" customFormat="1" ht="20.100000000000001" customHeight="1" outlineLevel="1">
      <c r="A837" s="540"/>
      <c r="B837" s="541" t="s">
        <v>161</v>
      </c>
      <c r="C837" s="542"/>
      <c r="D837" s="543"/>
      <c r="E837" s="1325"/>
      <c r="F837" s="1326"/>
    </row>
    <row r="838" spans="1:6" s="56" customFormat="1" outlineLevel="1">
      <c r="A838" s="560" t="s">
        <v>501</v>
      </c>
      <c r="B838" s="589" t="s">
        <v>1079</v>
      </c>
      <c r="C838" s="562" t="s">
        <v>1063</v>
      </c>
      <c r="D838" s="563">
        <v>3</v>
      </c>
      <c r="E838" s="984"/>
      <c r="F838" s="1327" t="str">
        <f t="shared" ref="F838:F842" si="102">IF(N(E838),ROUND(E838*D838,2),"")</f>
        <v/>
      </c>
    </row>
    <row r="839" spans="1:6" s="56" customFormat="1" outlineLevel="1">
      <c r="A839" s="560" t="s">
        <v>502</v>
      </c>
      <c r="B839" s="589" t="s">
        <v>1081</v>
      </c>
      <c r="C839" s="562" t="s">
        <v>1063</v>
      </c>
      <c r="D839" s="563">
        <v>40</v>
      </c>
      <c r="E839" s="984"/>
      <c r="F839" s="1327" t="str">
        <f t="shared" si="102"/>
        <v/>
      </c>
    </row>
    <row r="840" spans="1:6" outlineLevel="1">
      <c r="A840" s="560" t="s">
        <v>590</v>
      </c>
      <c r="B840" s="589" t="s">
        <v>1082</v>
      </c>
      <c r="C840" s="562" t="s">
        <v>1063</v>
      </c>
      <c r="D840" s="563">
        <v>60</v>
      </c>
      <c r="E840" s="984"/>
      <c r="F840" s="1327" t="str">
        <f t="shared" si="102"/>
        <v/>
      </c>
    </row>
    <row r="841" spans="1:6" outlineLevel="1">
      <c r="A841" s="269"/>
      <c r="B841" s="5"/>
      <c r="C841" s="590"/>
      <c r="D841" s="591"/>
      <c r="E841" s="1354"/>
      <c r="F841" s="1163"/>
    </row>
    <row r="842" spans="1:6" ht="204" outlineLevel="1">
      <c r="A842" s="252" t="s">
        <v>494</v>
      </c>
      <c r="B842" s="1123" t="s">
        <v>2038</v>
      </c>
      <c r="C842" s="708" t="s">
        <v>491</v>
      </c>
      <c r="D842" s="681">
        <v>8</v>
      </c>
      <c r="E842" s="1125"/>
      <c r="F842" s="1319" t="str">
        <f t="shared" si="102"/>
        <v/>
      </c>
    </row>
    <row r="843" spans="1:6" outlineLevel="1">
      <c r="A843" s="259"/>
      <c r="B843" s="26" t="s">
        <v>829</v>
      </c>
      <c r="C843" s="592"/>
      <c r="D843" s="593"/>
      <c r="E843" s="1357"/>
      <c r="F843" s="1006"/>
    </row>
    <row r="844" spans="1:6" outlineLevel="1">
      <c r="A844" s="262"/>
      <c r="B844" s="26"/>
      <c r="C844" s="590"/>
      <c r="D844" s="591"/>
      <c r="E844" s="1358"/>
      <c r="F844" s="1005"/>
    </row>
    <row r="845" spans="1:6" ht="140.25" outlineLevel="1">
      <c r="A845" s="252" t="s">
        <v>897</v>
      </c>
      <c r="B845" s="1123" t="s">
        <v>2039</v>
      </c>
      <c r="C845" s="708" t="s">
        <v>491</v>
      </c>
      <c r="D845" s="681">
        <v>6</v>
      </c>
      <c r="E845" s="1125"/>
      <c r="F845" s="1319" t="str">
        <f t="shared" ref="F845" si="103">IF(N(E845),ROUND(E845*D845,2),"")</f>
        <v/>
      </c>
    </row>
    <row r="846" spans="1:6" outlineLevel="1">
      <c r="A846" s="259"/>
      <c r="B846" s="26" t="s">
        <v>829</v>
      </c>
      <c r="C846" s="592"/>
      <c r="D846" s="593"/>
      <c r="E846" s="1357"/>
      <c r="F846" s="1006"/>
    </row>
    <row r="847" spans="1:6" outlineLevel="1">
      <c r="A847" s="269"/>
      <c r="B847" s="5"/>
      <c r="C847" s="590"/>
      <c r="D847" s="591"/>
      <c r="E847" s="1354"/>
      <c r="F847" s="1163"/>
    </row>
    <row r="848" spans="1:6" outlineLevel="1">
      <c r="A848" s="364"/>
      <c r="B848" s="318" t="s">
        <v>1842</v>
      </c>
      <c r="C848" s="590"/>
      <c r="D848" s="591"/>
      <c r="E848" s="1358"/>
      <c r="F848" s="1184"/>
    </row>
    <row r="849" spans="1:6" outlineLevel="1">
      <c r="A849" s="262"/>
      <c r="B849" s="5"/>
      <c r="C849" s="590"/>
      <c r="D849" s="591"/>
      <c r="E849" s="1358"/>
      <c r="F849" s="1184"/>
    </row>
    <row r="850" spans="1:6" ht="63.75" outlineLevel="1">
      <c r="A850" s="262" t="s">
        <v>898</v>
      </c>
      <c r="B850" s="599" t="s">
        <v>2298</v>
      </c>
      <c r="C850" s="653" t="s">
        <v>491</v>
      </c>
      <c r="D850" s="601">
        <v>2</v>
      </c>
      <c r="E850" s="989"/>
      <c r="F850" s="1327" t="str">
        <f t="shared" ref="F850" si="104">IF(N(E850),ROUND(E850*D850,2),"")</f>
        <v/>
      </c>
    </row>
    <row r="851" spans="1:6" outlineLevel="1">
      <c r="A851" s="262"/>
      <c r="B851" s="5" t="s">
        <v>121</v>
      </c>
      <c r="C851" s="600"/>
      <c r="D851" s="601"/>
      <c r="E851" s="1360"/>
      <c r="F851" s="1347"/>
    </row>
    <row r="852" spans="1:6" outlineLevel="1">
      <c r="A852" s="262"/>
      <c r="B852" s="599"/>
      <c r="C852" s="600"/>
      <c r="D852" s="601"/>
      <c r="E852" s="1360"/>
      <c r="F852" s="1184"/>
    </row>
    <row r="853" spans="1:6" outlineLevel="1">
      <c r="A853" s="631" t="s">
        <v>899</v>
      </c>
      <c r="B853" s="22" t="s">
        <v>421</v>
      </c>
      <c r="C853" s="579" t="s">
        <v>491</v>
      </c>
      <c r="D853" s="580">
        <v>5</v>
      </c>
      <c r="E853" s="985"/>
      <c r="F853" s="1327" t="str">
        <f t="shared" ref="F853" si="105">IF(N(E853),ROUND(E853*D853,2),"")</f>
        <v/>
      </c>
    </row>
    <row r="854" spans="1:6" ht="25.5" outlineLevel="1">
      <c r="A854" s="500"/>
      <c r="B854" s="21" t="s">
        <v>422</v>
      </c>
      <c r="C854" s="538"/>
      <c r="D854" s="539"/>
      <c r="E854" s="1301"/>
      <c r="F854" s="1301"/>
    </row>
    <row r="855" spans="1:6" outlineLevel="1">
      <c r="A855" s="540"/>
      <c r="B855" s="541" t="s">
        <v>1294</v>
      </c>
      <c r="C855" s="542"/>
      <c r="D855" s="543"/>
      <c r="E855" s="1335"/>
      <c r="F855" s="1335"/>
    </row>
    <row r="856" spans="1:6" outlineLevel="1">
      <c r="A856" s="500"/>
      <c r="B856" s="21"/>
      <c r="C856" s="538"/>
      <c r="D856" s="539"/>
      <c r="E856" s="1301"/>
      <c r="F856" s="1301"/>
    </row>
    <row r="857" spans="1:6" outlineLevel="1">
      <c r="A857" s="533" t="s">
        <v>909</v>
      </c>
      <c r="B857" s="534" t="s">
        <v>1093</v>
      </c>
      <c r="C857" s="535"/>
      <c r="D857" s="536"/>
      <c r="E857" s="1333"/>
      <c r="F857" s="1333"/>
    </row>
    <row r="858" spans="1:6" ht="38.25" outlineLevel="1">
      <c r="A858" s="500"/>
      <c r="B858" s="537" t="s">
        <v>1094</v>
      </c>
      <c r="C858" s="538"/>
      <c r="D858" s="539"/>
      <c r="E858" s="1301"/>
      <c r="F858" s="1301"/>
    </row>
    <row r="859" spans="1:6" s="56" customFormat="1" ht="20.100000000000001" customHeight="1" outlineLevel="1">
      <c r="A859" s="540"/>
      <c r="B859" s="541" t="s">
        <v>1316</v>
      </c>
      <c r="C859" s="542"/>
      <c r="D859" s="543"/>
      <c r="E859" s="1335"/>
      <c r="F859" s="1335"/>
    </row>
    <row r="860" spans="1:6" s="115" customFormat="1" outlineLevel="1">
      <c r="A860" s="560" t="s">
        <v>911</v>
      </c>
      <c r="B860" s="589" t="s">
        <v>2040</v>
      </c>
      <c r="C860" s="562" t="s">
        <v>491</v>
      </c>
      <c r="D860" s="563">
        <v>1</v>
      </c>
      <c r="E860" s="984"/>
      <c r="F860" s="1327" t="str">
        <f t="shared" ref="F860:F862" si="106">IF(N(E860),ROUND(E860*D860,2),"")</f>
        <v/>
      </c>
    </row>
    <row r="861" spans="1:6" s="115" customFormat="1" outlineLevel="1">
      <c r="A861" s="560" t="s">
        <v>1072</v>
      </c>
      <c r="B861" s="589" t="s">
        <v>2041</v>
      </c>
      <c r="C861" s="562" t="s">
        <v>491</v>
      </c>
      <c r="D861" s="563">
        <v>1</v>
      </c>
      <c r="E861" s="984"/>
      <c r="F861" s="1327" t="str">
        <f t="shared" si="106"/>
        <v/>
      </c>
    </row>
    <row r="862" spans="1:6" s="42" customFormat="1" outlineLevel="1">
      <c r="A862" s="560" t="s">
        <v>163</v>
      </c>
      <c r="B862" s="654" t="s">
        <v>2042</v>
      </c>
      <c r="C862" s="562" t="s">
        <v>491</v>
      </c>
      <c r="D862" s="563">
        <v>1</v>
      </c>
      <c r="E862" s="984"/>
      <c r="F862" s="1327" t="str">
        <f t="shared" si="106"/>
        <v/>
      </c>
    </row>
    <row r="863" spans="1:6" s="42" customFormat="1" outlineLevel="1">
      <c r="A863" s="548"/>
      <c r="B863" s="655"/>
      <c r="C863" s="550"/>
      <c r="D863" s="551"/>
      <c r="E863" s="1328"/>
      <c r="F863" s="1347"/>
    </row>
    <row r="864" spans="1:6" s="42" customFormat="1" outlineLevel="1">
      <c r="A864" s="533" t="s">
        <v>916</v>
      </c>
      <c r="B864" s="24" t="s">
        <v>621</v>
      </c>
      <c r="C864" s="395"/>
      <c r="D864" s="377"/>
      <c r="E864" s="1341"/>
      <c r="F864" s="1341"/>
    </row>
    <row r="865" spans="1:6" s="42" customFormat="1" ht="38.25" outlineLevel="1">
      <c r="A865" s="500"/>
      <c r="B865" s="15" t="s">
        <v>2005</v>
      </c>
      <c r="C865" s="538"/>
      <c r="D865" s="539"/>
      <c r="E865" s="1301"/>
      <c r="F865" s="1301"/>
    </row>
    <row r="866" spans="1:6" s="42" customFormat="1" outlineLevel="1">
      <c r="A866" s="540"/>
      <c r="B866" s="541" t="s">
        <v>623</v>
      </c>
      <c r="C866" s="542"/>
      <c r="D866" s="543"/>
      <c r="E866" s="1335"/>
      <c r="F866" s="1335"/>
    </row>
    <row r="867" spans="1:6" s="42" customFormat="1" outlineLevel="1">
      <c r="A867" s="544" t="s">
        <v>917</v>
      </c>
      <c r="B867" s="635" t="s">
        <v>624</v>
      </c>
      <c r="C867" s="546" t="s">
        <v>1063</v>
      </c>
      <c r="D867" s="547">
        <v>10</v>
      </c>
      <c r="E867" s="984"/>
      <c r="F867" s="1327" t="str">
        <f t="shared" ref="F867" si="107">IF(N(E867),ROUND(E867*D867,2),"")</f>
        <v/>
      </c>
    </row>
    <row r="868" spans="1:6" s="42" customFormat="1" outlineLevel="1">
      <c r="A868" s="544"/>
      <c r="B868" s="635"/>
      <c r="C868" s="546"/>
      <c r="D868" s="547"/>
      <c r="E868" s="1378"/>
      <c r="F868" s="1347"/>
    </row>
    <row r="869" spans="1:6" s="42" customFormat="1" outlineLevel="1">
      <c r="A869" s="631" t="s">
        <v>987</v>
      </c>
      <c r="B869" s="22" t="s">
        <v>412</v>
      </c>
      <c r="C869" s="656" t="s">
        <v>491</v>
      </c>
      <c r="D869" s="580">
        <v>1</v>
      </c>
      <c r="E869" s="990"/>
      <c r="F869" s="1327" t="str">
        <f t="shared" ref="F869" si="108">IF(N(E869),ROUND(E869*D869,2),"")</f>
        <v/>
      </c>
    </row>
    <row r="870" spans="1:6" s="42" customFormat="1" ht="25.5" outlineLevel="1">
      <c r="A870" s="500"/>
      <c r="B870" s="642" t="s">
        <v>2043</v>
      </c>
      <c r="C870" s="657"/>
      <c r="D870" s="539"/>
      <c r="E870" s="1379"/>
      <c r="F870" s="1336"/>
    </row>
    <row r="871" spans="1:6" s="42" customFormat="1" outlineLevel="1">
      <c r="A871" s="540"/>
      <c r="B871" s="541" t="s">
        <v>1294</v>
      </c>
      <c r="C871" s="658"/>
      <c r="D871" s="543"/>
      <c r="E871" s="1380"/>
      <c r="F871" s="1329"/>
    </row>
    <row r="872" spans="1:6" s="42" customFormat="1" outlineLevel="1">
      <c r="A872" s="500"/>
      <c r="B872" s="21"/>
      <c r="C872" s="657"/>
      <c r="D872" s="539"/>
      <c r="E872" s="1379"/>
      <c r="F872" s="1347"/>
    </row>
    <row r="873" spans="1:6" s="42" customFormat="1" outlineLevel="1">
      <c r="A873" s="533" t="s">
        <v>990</v>
      </c>
      <c r="B873" s="361" t="s">
        <v>423</v>
      </c>
      <c r="C873" s="659" t="s">
        <v>491</v>
      </c>
      <c r="D873" s="377">
        <v>5</v>
      </c>
      <c r="E873" s="991"/>
      <c r="F873" s="1319" t="str">
        <f t="shared" ref="F873" si="109">IF(N(E873),ROUND(E873*D873,2),"")</f>
        <v/>
      </c>
    </row>
    <row r="874" spans="1:6" s="42" customFormat="1" ht="38.25" outlineLevel="1">
      <c r="A874" s="500"/>
      <c r="B874" s="642" t="s">
        <v>2014</v>
      </c>
      <c r="C874" s="657"/>
      <c r="D874" s="539"/>
      <c r="E874" s="1379"/>
      <c r="F874" s="1301"/>
    </row>
    <row r="875" spans="1:6" s="42" customFormat="1" outlineLevel="1">
      <c r="A875" s="540"/>
      <c r="B875" s="541" t="s">
        <v>162</v>
      </c>
      <c r="C875" s="658"/>
      <c r="D875" s="543"/>
      <c r="E875" s="1380"/>
      <c r="F875" s="1335"/>
    </row>
    <row r="876" spans="1:6" s="42" customFormat="1" outlineLevel="1">
      <c r="A876" s="631"/>
      <c r="B876" s="541"/>
      <c r="C876" s="656"/>
      <c r="D876" s="580"/>
      <c r="E876" s="1381"/>
      <c r="F876" s="1339"/>
    </row>
    <row r="877" spans="1:6" s="42" customFormat="1" outlineLevel="1">
      <c r="A877" s="660" t="s">
        <v>991</v>
      </c>
      <c r="B877" s="661" t="s">
        <v>2044</v>
      </c>
      <c r="C877" s="658"/>
      <c r="D877" s="543"/>
      <c r="E877" s="1380"/>
      <c r="F877" s="1339"/>
    </row>
    <row r="878" spans="1:6" s="42" customFormat="1" outlineLevel="1">
      <c r="A878" s="500"/>
      <c r="B878" s="541"/>
      <c r="C878" s="658"/>
      <c r="D878" s="543"/>
      <c r="E878" s="1380"/>
      <c r="F878" s="1335"/>
    </row>
    <row r="879" spans="1:6" s="42" customFormat="1" ht="38.25" outlineLevel="1">
      <c r="A879" s="662" t="s">
        <v>2003</v>
      </c>
      <c r="B879" s="663" t="s">
        <v>2119</v>
      </c>
      <c r="C879" s="664" t="s">
        <v>491</v>
      </c>
      <c r="D879" s="513">
        <v>1</v>
      </c>
      <c r="E879" s="992"/>
      <c r="F879" s="1382" t="str">
        <f t="shared" ref="F879" si="110">IF(N(E879),ROUND(E879*D879,2),"")</f>
        <v/>
      </c>
    </row>
    <row r="880" spans="1:6" s="42" customFormat="1" outlineLevel="1">
      <c r="A880" s="665"/>
      <c r="B880" s="666" t="s">
        <v>2117</v>
      </c>
      <c r="C880" s="664"/>
      <c r="D880" s="513"/>
      <c r="E880" s="1383"/>
      <c r="F880" s="1383"/>
    </row>
    <row r="881" spans="1:6" s="42" customFormat="1" ht="25.5" outlineLevel="1">
      <c r="A881" s="665"/>
      <c r="B881" s="35" t="s">
        <v>2045</v>
      </c>
      <c r="C881" s="664"/>
      <c r="D881" s="513"/>
      <c r="E881" s="1383"/>
      <c r="F881" s="1383"/>
    </row>
    <row r="882" spans="1:6" s="42" customFormat="1" outlineLevel="1">
      <c r="A882" s="665"/>
      <c r="B882" s="666" t="s">
        <v>2046</v>
      </c>
      <c r="C882" s="664"/>
      <c r="D882" s="513"/>
      <c r="E882" s="1383"/>
      <c r="F882" s="1383"/>
    </row>
    <row r="883" spans="1:6" s="42" customFormat="1" outlineLevel="1">
      <c r="A883" s="665"/>
      <c r="B883" s="666" t="s">
        <v>2047</v>
      </c>
      <c r="C883" s="664"/>
      <c r="D883" s="513"/>
      <c r="E883" s="1383"/>
      <c r="F883" s="1383"/>
    </row>
    <row r="884" spans="1:6" s="42" customFormat="1" outlineLevel="1">
      <c r="A884" s="665"/>
      <c r="B884" s="666" t="s">
        <v>2048</v>
      </c>
      <c r="C884" s="664"/>
      <c r="D884" s="513"/>
      <c r="E884" s="1383"/>
      <c r="F884" s="1383"/>
    </row>
    <row r="885" spans="1:6" s="42" customFormat="1" outlineLevel="1">
      <c r="A885" s="665"/>
      <c r="B885" s="666" t="s">
        <v>2049</v>
      </c>
      <c r="C885" s="664"/>
      <c r="D885" s="513"/>
      <c r="E885" s="1383"/>
      <c r="F885" s="1383"/>
    </row>
    <row r="886" spans="1:6" s="42" customFormat="1" outlineLevel="1">
      <c r="A886" s="665"/>
      <c r="B886" s="666" t="s">
        <v>2050</v>
      </c>
      <c r="C886" s="664"/>
      <c r="D886" s="513"/>
      <c r="E886" s="1383"/>
      <c r="F886" s="1383"/>
    </row>
    <row r="887" spans="1:6" s="42" customFormat="1" outlineLevel="1">
      <c r="A887" s="665"/>
      <c r="B887" s="666" t="s">
        <v>2051</v>
      </c>
      <c r="C887" s="664"/>
      <c r="D887" s="513"/>
      <c r="E887" s="1383"/>
      <c r="F887" s="1383"/>
    </row>
    <row r="888" spans="1:6" s="42" customFormat="1" outlineLevel="1">
      <c r="A888" s="665"/>
      <c r="B888" s="666" t="s">
        <v>2052</v>
      </c>
      <c r="C888" s="664"/>
      <c r="D888" s="513"/>
      <c r="E888" s="1383"/>
      <c r="F888" s="1383"/>
    </row>
    <row r="889" spans="1:6" s="42" customFormat="1" outlineLevel="1">
      <c r="A889" s="665"/>
      <c r="B889" s="666" t="s">
        <v>2053</v>
      </c>
      <c r="C889" s="664"/>
      <c r="D889" s="513"/>
      <c r="E889" s="1383"/>
      <c r="F889" s="1383"/>
    </row>
    <row r="890" spans="1:6" s="42" customFormat="1" outlineLevel="1">
      <c r="A890" s="667"/>
      <c r="B890" s="668"/>
      <c r="C890" s="669"/>
      <c r="D890" s="450"/>
      <c r="E890" s="1384"/>
      <c r="F890" s="1384"/>
    </row>
    <row r="891" spans="1:6" s="42" customFormat="1" ht="38.25" outlineLevel="1">
      <c r="A891" s="670" t="s">
        <v>1750</v>
      </c>
      <c r="B891" s="666" t="s">
        <v>2001</v>
      </c>
      <c r="C891" s="664" t="s">
        <v>491</v>
      </c>
      <c r="D891" s="513">
        <v>1</v>
      </c>
      <c r="E891" s="1112"/>
      <c r="F891" s="1382" t="str">
        <f t="shared" ref="F891" si="111">IF(N(E891),ROUND(E891*D891,2),"")</f>
        <v/>
      </c>
    </row>
    <row r="892" spans="1:6" s="42" customFormat="1" outlineLevel="1">
      <c r="A892" s="671"/>
      <c r="B892" s="672" t="s">
        <v>2117</v>
      </c>
      <c r="C892" s="673"/>
      <c r="D892" s="674"/>
      <c r="E892" s="1383"/>
      <c r="F892" s="1383"/>
    </row>
    <row r="893" spans="1:6" s="42" customFormat="1" outlineLevel="1">
      <c r="A893" s="675"/>
      <c r="B893" s="676" t="s">
        <v>2054</v>
      </c>
      <c r="C893" s="673"/>
      <c r="D893" s="674"/>
      <c r="E893" s="1383"/>
      <c r="F893" s="1383"/>
    </row>
    <row r="894" spans="1:6" s="42" customFormat="1" ht="25.5" outlineLevel="1">
      <c r="A894" s="671"/>
      <c r="B894" s="677" t="s">
        <v>2118</v>
      </c>
      <c r="C894" s="673"/>
      <c r="D894" s="674"/>
      <c r="E894" s="1383"/>
      <c r="F894" s="1383"/>
    </row>
    <row r="895" spans="1:6" s="42" customFormat="1" outlineLevel="1">
      <c r="A895" s="671"/>
      <c r="B895" s="676" t="s">
        <v>2055</v>
      </c>
      <c r="C895" s="673"/>
      <c r="D895" s="674"/>
      <c r="E895" s="1383"/>
      <c r="F895" s="1383"/>
    </row>
    <row r="896" spans="1:6" s="42" customFormat="1" outlineLevel="1">
      <c r="A896" s="671"/>
      <c r="B896" s="676" t="s">
        <v>2056</v>
      </c>
      <c r="C896" s="673"/>
      <c r="D896" s="674"/>
      <c r="E896" s="1383"/>
      <c r="F896" s="1383"/>
    </row>
    <row r="897" spans="1:6" s="42" customFormat="1" outlineLevel="1">
      <c r="A897" s="675"/>
      <c r="B897" s="676" t="s">
        <v>2057</v>
      </c>
      <c r="C897" s="673"/>
      <c r="D897" s="674"/>
      <c r="E897" s="1383"/>
      <c r="F897" s="1383"/>
    </row>
    <row r="898" spans="1:6" s="42" customFormat="1" outlineLevel="1">
      <c r="A898" s="675"/>
      <c r="B898" s="676" t="s">
        <v>2058</v>
      </c>
      <c r="C898" s="673"/>
      <c r="D898" s="674"/>
      <c r="E898" s="1383"/>
      <c r="F898" s="1383"/>
    </row>
    <row r="899" spans="1:6" s="42" customFormat="1" outlineLevel="1">
      <c r="A899" s="675"/>
      <c r="B899" s="676" t="s">
        <v>2059</v>
      </c>
      <c r="C899" s="673"/>
      <c r="D899" s="674"/>
      <c r="E899" s="1383"/>
      <c r="F899" s="1383"/>
    </row>
    <row r="900" spans="1:6" s="42" customFormat="1" outlineLevel="1">
      <c r="A900" s="675"/>
      <c r="B900" s="676" t="s">
        <v>2060</v>
      </c>
      <c r="C900" s="673"/>
      <c r="D900" s="674"/>
      <c r="E900" s="1383"/>
      <c r="F900" s="1383"/>
    </row>
    <row r="901" spans="1:6" s="42" customFormat="1" outlineLevel="1">
      <c r="A901" s="678"/>
      <c r="B901" s="679"/>
      <c r="C901" s="680"/>
      <c r="D901" s="575"/>
      <c r="E901" s="1385"/>
      <c r="F901" s="1385"/>
    </row>
    <row r="902" spans="1:6" s="42" customFormat="1" ht="38.25" outlineLevel="1">
      <c r="A902" s="662" t="s">
        <v>1843</v>
      </c>
      <c r="B902" s="35" t="s">
        <v>1999</v>
      </c>
      <c r="C902" s="670" t="s">
        <v>491</v>
      </c>
      <c r="D902" s="681">
        <v>1</v>
      </c>
      <c r="E902" s="1112"/>
      <c r="F902" s="1382" t="str">
        <f t="shared" ref="F902" si="112">IF(N(E902),ROUND(E902*D902,2),"")</f>
        <v/>
      </c>
    </row>
    <row r="903" spans="1:6" s="42" customFormat="1" ht="25.5" outlineLevel="1">
      <c r="A903" s="682"/>
      <c r="B903" s="35" t="s">
        <v>2000</v>
      </c>
      <c r="C903" s="664"/>
      <c r="D903" s="513"/>
      <c r="E903" s="1383"/>
      <c r="F903" s="1383"/>
    </row>
    <row r="904" spans="1:6" s="42" customFormat="1" outlineLevel="1">
      <c r="A904" s="675"/>
      <c r="B904" s="683" t="s">
        <v>2061</v>
      </c>
      <c r="C904" s="673"/>
      <c r="D904" s="674"/>
      <c r="E904" s="1383"/>
      <c r="F904" s="1383"/>
    </row>
    <row r="905" spans="1:6" s="42" customFormat="1" outlineLevel="1">
      <c r="A905" s="675"/>
      <c r="B905" s="683" t="s">
        <v>2062</v>
      </c>
      <c r="C905" s="673"/>
      <c r="D905" s="674"/>
      <c r="E905" s="1294"/>
      <c r="F905" s="1383"/>
    </row>
    <row r="906" spans="1:6" s="42" customFormat="1" outlineLevel="1">
      <c r="A906" s="675"/>
      <c r="B906" s="683" t="s">
        <v>2063</v>
      </c>
      <c r="C906" s="673"/>
      <c r="D906" s="674"/>
      <c r="E906" s="1294"/>
      <c r="F906" s="1383"/>
    </row>
    <row r="907" spans="1:6" s="42" customFormat="1" outlineLevel="1">
      <c r="A907" s="684"/>
      <c r="B907" s="685"/>
      <c r="C907" s="686"/>
      <c r="D907" s="687"/>
      <c r="E907" s="1386"/>
      <c r="F907" s="1384"/>
    </row>
    <row r="908" spans="1:6" s="42" customFormat="1" ht="38.25" outlineLevel="1">
      <c r="A908" s="662" t="s">
        <v>1844</v>
      </c>
      <c r="B908" s="298" t="s">
        <v>2120</v>
      </c>
      <c r="C908" s="688" t="s">
        <v>491</v>
      </c>
      <c r="D908" s="689">
        <v>1</v>
      </c>
      <c r="E908" s="994"/>
      <c r="F908" s="1382" t="str">
        <f t="shared" ref="F908" si="113">IF(N(E908),ROUND(E908*D908,2),"")</f>
        <v/>
      </c>
    </row>
    <row r="909" spans="1:6" s="42" customFormat="1" outlineLevel="1">
      <c r="A909" s="682"/>
      <c r="B909" s="35" t="s">
        <v>2064</v>
      </c>
      <c r="C909" s="664"/>
      <c r="D909" s="513"/>
      <c r="E909" s="1294"/>
      <c r="F909" s="1383"/>
    </row>
    <row r="910" spans="1:6" s="42" customFormat="1" outlineLevel="1">
      <c r="A910" s="682"/>
      <c r="B910" s="35" t="s">
        <v>2065</v>
      </c>
      <c r="C910" s="664"/>
      <c r="D910" s="513"/>
      <c r="E910" s="1294"/>
      <c r="F910" s="1383"/>
    </row>
    <row r="911" spans="1:6" s="42" customFormat="1" ht="25.5" outlineLevel="1">
      <c r="A911" s="682"/>
      <c r="B911" s="35" t="s">
        <v>2066</v>
      </c>
      <c r="C911" s="664"/>
      <c r="D911" s="513"/>
      <c r="E911" s="1294"/>
      <c r="F911" s="1383"/>
    </row>
    <row r="912" spans="1:6" s="42" customFormat="1" outlineLevel="1">
      <c r="A912" s="682"/>
      <c r="B912" s="35"/>
      <c r="C912" s="664"/>
      <c r="D912" s="513"/>
      <c r="E912" s="1386"/>
      <c r="F912" s="1384"/>
    </row>
    <row r="913" spans="1:9" s="42" customFormat="1" ht="25.5" outlineLevel="1">
      <c r="A913" s="690" t="s">
        <v>1845</v>
      </c>
      <c r="B913" s="520" t="s">
        <v>2121</v>
      </c>
      <c r="C913" s="691" t="s">
        <v>1063</v>
      </c>
      <c r="D913" s="452">
        <v>10</v>
      </c>
      <c r="E913" s="994"/>
      <c r="F913" s="1382" t="str">
        <f t="shared" ref="F913" si="114">IF(N(E913),ROUND(E913*D913,2),"")</f>
        <v/>
      </c>
    </row>
    <row r="914" spans="1:9" s="46" customFormat="1" outlineLevel="1">
      <c r="A914" s="675"/>
      <c r="B914" s="683"/>
      <c r="C914" s="673"/>
      <c r="D914" s="674"/>
      <c r="E914" s="1387"/>
      <c r="F914" s="1388"/>
    </row>
    <row r="915" spans="1:9" s="42" customFormat="1" ht="25.5" outlineLevel="1">
      <c r="A915" s="690" t="s">
        <v>1846</v>
      </c>
      <c r="B915" s="520" t="s">
        <v>2122</v>
      </c>
      <c r="C915" s="691" t="s">
        <v>1063</v>
      </c>
      <c r="D915" s="452">
        <v>15</v>
      </c>
      <c r="E915" s="993"/>
      <c r="F915" s="1388" t="str">
        <f t="shared" ref="F915" si="115">IF(N(E915),ROUND(E915*D915,2),"")</f>
        <v/>
      </c>
    </row>
    <row r="916" spans="1:9" s="42" customFormat="1" outlineLevel="1">
      <c r="A916" s="692"/>
      <c r="B916" s="685"/>
      <c r="C916" s="686"/>
      <c r="D916" s="687"/>
      <c r="E916" s="1389"/>
      <c r="F916" s="1390"/>
    </row>
    <row r="917" spans="1:9" s="42" customFormat="1" ht="25.5" outlineLevel="1">
      <c r="A917" s="678" t="s">
        <v>1847</v>
      </c>
      <c r="B917" s="557" t="s">
        <v>2067</v>
      </c>
      <c r="C917" s="673" t="s">
        <v>1063</v>
      </c>
      <c r="D917" s="674">
        <v>25</v>
      </c>
      <c r="E917" s="994"/>
      <c r="F917" s="1391" t="str">
        <f t="shared" ref="F917" si="116">IF(N(E917),ROUND(E917*D917,2),"")</f>
        <v/>
      </c>
    </row>
    <row r="918" spans="1:9" s="42" customFormat="1" outlineLevel="1">
      <c r="A918" s="678"/>
      <c r="B918" s="557"/>
      <c r="C918" s="680"/>
      <c r="D918" s="575"/>
      <c r="E918" s="1392"/>
      <c r="F918" s="1392"/>
    </row>
    <row r="919" spans="1:9" s="42" customFormat="1" ht="25.5" outlineLevel="1">
      <c r="A919" s="684" t="s">
        <v>1848</v>
      </c>
      <c r="B919" s="685" t="s">
        <v>2123</v>
      </c>
      <c r="C919" s="673" t="s">
        <v>159</v>
      </c>
      <c r="D919" s="693">
        <v>1</v>
      </c>
      <c r="E919" s="994"/>
      <c r="F919" s="1390" t="str">
        <f t="shared" ref="F919" si="117">IF(N(E919),ROUND(E919*D919,2),"")</f>
        <v/>
      </c>
    </row>
    <row r="920" spans="1:9" s="42" customFormat="1" outlineLevel="1">
      <c r="A920" s="678"/>
      <c r="B920" s="557"/>
      <c r="C920" s="680"/>
      <c r="D920" s="575"/>
      <c r="E920" s="1387"/>
      <c r="F920" s="1388"/>
    </row>
    <row r="921" spans="1:9" s="42" customFormat="1" ht="25.5" outlineLevel="1">
      <c r="A921" s="684" t="s">
        <v>1849</v>
      </c>
      <c r="B921" s="685" t="s">
        <v>2069</v>
      </c>
      <c r="C921" s="673" t="s">
        <v>159</v>
      </c>
      <c r="D921" s="694">
        <v>1</v>
      </c>
      <c r="E921" s="995"/>
      <c r="F921" s="1390" t="str">
        <f t="shared" ref="F921" si="118">IF(N(E921),ROUND(E921*D921,2),"")</f>
        <v/>
      </c>
    </row>
    <row r="922" spans="1:9" s="42" customFormat="1" outlineLevel="1">
      <c r="A922" s="675"/>
      <c r="B922" s="683"/>
      <c r="C922" s="695"/>
      <c r="D922" s="575"/>
      <c r="E922" s="1392"/>
      <c r="F922" s="1392"/>
    </row>
    <row r="923" spans="1:9" s="42" customFormat="1" ht="25.5" outlineLevel="1">
      <c r="A923" s="696" t="s">
        <v>1850</v>
      </c>
      <c r="B923" s="697" t="s">
        <v>2070</v>
      </c>
      <c r="C923" s="675" t="s">
        <v>159</v>
      </c>
      <c r="D923" s="693">
        <v>1</v>
      </c>
      <c r="E923" s="994"/>
      <c r="F923" s="1391" t="str">
        <f t="shared" ref="F923" si="119">IF(N(E923),ROUND(E923*D923,2),"")</f>
        <v/>
      </c>
    </row>
    <row r="924" spans="1:9" s="42" customFormat="1" outlineLevel="1">
      <c r="A924" s="678"/>
      <c r="B924" s="698"/>
      <c r="C924" s="699"/>
      <c r="D924" s="646"/>
      <c r="E924" s="1387"/>
      <c r="F924" s="1388"/>
    </row>
    <row r="925" spans="1:9" s="42" customFormat="1" ht="25.5">
      <c r="A925" s="684" t="s">
        <v>1851</v>
      </c>
      <c r="B925" s="700" t="s">
        <v>2071</v>
      </c>
      <c r="C925" s="678" t="s">
        <v>159</v>
      </c>
      <c r="D925" s="701">
        <v>1</v>
      </c>
      <c r="E925" s="993"/>
      <c r="F925" s="1388" t="str">
        <f t="shared" ref="F925" si="120">IF(N(E925),ROUND(E925*D925,2),"")</f>
        <v/>
      </c>
      <c r="G925" s="13"/>
      <c r="H925" s="41"/>
      <c r="I925" s="41"/>
    </row>
    <row r="926" spans="1:9" s="46" customFormat="1" ht="20.100000000000001" customHeight="1" thickBot="1">
      <c r="A926" s="108"/>
      <c r="B926" s="109"/>
      <c r="C926" s="110"/>
      <c r="D926" s="111"/>
      <c r="E926" s="1212"/>
      <c r="F926" s="1227"/>
      <c r="G926" s="45"/>
      <c r="H926" s="45"/>
    </row>
    <row r="927" spans="1:9" s="87" customFormat="1" ht="13.5" thickBot="1">
      <c r="A927" s="43"/>
      <c r="B927" s="88" t="s">
        <v>2072</v>
      </c>
      <c r="C927" s="89"/>
      <c r="D927" s="89"/>
      <c r="E927" s="88"/>
      <c r="F927" s="1305">
        <f>SUM(F813:F925,F812)</f>
        <v>0</v>
      </c>
      <c r="G927" s="25"/>
      <c r="H927" s="25"/>
    </row>
    <row r="928" spans="1:9" s="46" customFormat="1" ht="13.5" thickBot="1">
      <c r="A928" s="100"/>
      <c r="B928" s="101"/>
      <c r="C928" s="159"/>
      <c r="D928" s="73"/>
      <c r="E928" s="1261"/>
      <c r="F928" s="1262"/>
      <c r="G928" s="45"/>
      <c r="H928" s="45"/>
    </row>
    <row r="929" spans="1:9" s="87" customFormat="1" ht="26.25" thickBot="1">
      <c r="A929" s="142"/>
      <c r="B929" s="143" t="s">
        <v>1993</v>
      </c>
      <c r="C929" s="144"/>
      <c r="D929" s="144"/>
      <c r="E929" s="163"/>
      <c r="F929" s="1305">
        <f>F927+F784</f>
        <v>0</v>
      </c>
      <c r="G929" s="25"/>
      <c r="H929" s="25"/>
    </row>
    <row r="930" spans="1:9" s="46" customFormat="1" ht="20.100000000000001" customHeight="1">
      <c r="A930" s="100"/>
      <c r="B930" s="101"/>
      <c r="C930" s="159"/>
      <c r="D930" s="73"/>
      <c r="E930" s="1261"/>
      <c r="F930" s="1262"/>
      <c r="G930" s="45"/>
      <c r="H930" s="45"/>
    </row>
    <row r="931" spans="1:9" s="87" customFormat="1">
      <c r="A931" s="79" t="s">
        <v>884</v>
      </c>
      <c r="B931" s="80" t="s">
        <v>437</v>
      </c>
      <c r="C931" s="81"/>
      <c r="D931" s="82"/>
      <c r="E931" s="1158"/>
      <c r="F931" s="1159"/>
      <c r="G931" s="25"/>
      <c r="H931" s="25"/>
    </row>
    <row r="932" spans="1:9" s="46" customFormat="1" ht="20.100000000000001" customHeight="1">
      <c r="A932" s="100"/>
      <c r="B932" s="101"/>
      <c r="C932" s="159"/>
      <c r="D932" s="73"/>
      <c r="E932" s="1261"/>
      <c r="F932" s="1262"/>
      <c r="G932" s="45"/>
      <c r="H932" s="45"/>
    </row>
    <row r="933" spans="1:9" s="42" customFormat="1" collapsed="1">
      <c r="A933" s="104" t="s">
        <v>28</v>
      </c>
      <c r="B933" s="105" t="s">
        <v>1056</v>
      </c>
      <c r="C933" s="160"/>
      <c r="D933" s="161"/>
      <c r="E933" s="1263"/>
      <c r="F933" s="1264"/>
      <c r="G933" s="13"/>
      <c r="H933" s="41"/>
      <c r="I933" s="41"/>
    </row>
    <row r="934" spans="1:9" s="42" customFormat="1" ht="20.100000000000001" customHeight="1" outlineLevel="1">
      <c r="A934" s="108"/>
      <c r="B934" s="109"/>
      <c r="C934" s="110"/>
      <c r="D934" s="111"/>
      <c r="E934" s="1212"/>
      <c r="F934" s="1213"/>
    </row>
    <row r="935" spans="1:9" s="42" customFormat="1" outlineLevel="1">
      <c r="A935" s="313" t="s">
        <v>490</v>
      </c>
      <c r="B935" s="253" t="s">
        <v>1057</v>
      </c>
      <c r="C935" s="254"/>
      <c r="D935" s="255"/>
      <c r="E935" s="1004"/>
      <c r="F935" s="1004"/>
    </row>
    <row r="936" spans="1:9" s="42" customFormat="1" outlineLevel="1">
      <c r="A936" s="344"/>
      <c r="B936" s="6" t="s">
        <v>971</v>
      </c>
      <c r="C936" s="315"/>
      <c r="D936" s="258"/>
      <c r="E936" s="1005"/>
      <c r="F936" s="1005"/>
    </row>
    <row r="937" spans="1:9" s="42" customFormat="1" ht="76.5" outlineLevel="1">
      <c r="A937" s="344"/>
      <c r="B937" s="6" t="s">
        <v>1720</v>
      </c>
      <c r="C937" s="315"/>
      <c r="D937" s="258"/>
      <c r="E937" s="1005"/>
      <c r="F937" s="1005"/>
    </row>
    <row r="938" spans="1:9" s="42" customFormat="1" ht="25.5" outlineLevel="1">
      <c r="A938" s="345"/>
      <c r="B938" s="26" t="s">
        <v>965</v>
      </c>
      <c r="C938" s="416"/>
      <c r="D938" s="261"/>
      <c r="E938" s="1006"/>
      <c r="F938" s="1006"/>
    </row>
    <row r="939" spans="1:9" s="249" customFormat="1" outlineLevel="1">
      <c r="A939" s="262" t="s">
        <v>487</v>
      </c>
      <c r="B939" s="5" t="s">
        <v>1012</v>
      </c>
      <c r="C939" s="263" t="s">
        <v>486</v>
      </c>
      <c r="D939" s="264">
        <v>104</v>
      </c>
      <c r="E939" s="242"/>
      <c r="F939" s="1282" t="str">
        <f t="shared" ref="F939" si="121">IF(N(E939),ROUND(E939*D939,2),"")</f>
        <v/>
      </c>
    </row>
    <row r="940" spans="1:9" s="42" customFormat="1" outlineLevel="1">
      <c r="A940" s="311"/>
      <c r="B940" s="702"/>
      <c r="C940" s="699"/>
      <c r="D940" s="646"/>
      <c r="E940" s="1005"/>
      <c r="F940" s="1281"/>
    </row>
    <row r="941" spans="1:9" s="42" customFormat="1" outlineLevel="1">
      <c r="A941" s="313" t="s">
        <v>492</v>
      </c>
      <c r="B941" s="253" t="s">
        <v>1060</v>
      </c>
      <c r="C941" s="417"/>
      <c r="D941" s="255"/>
      <c r="E941" s="1004"/>
      <c r="F941" s="1281"/>
    </row>
    <row r="942" spans="1:9" s="42" customFormat="1" outlineLevel="1">
      <c r="A942" s="345"/>
      <c r="B942" s="26" t="s">
        <v>973</v>
      </c>
      <c r="C942" s="416"/>
      <c r="D942" s="261"/>
      <c r="E942" s="1006"/>
      <c r="F942" s="1313"/>
    </row>
    <row r="943" spans="1:9" s="42" customFormat="1" ht="20.100000000000001" customHeight="1" outlineLevel="1">
      <c r="A943" s="313" t="s">
        <v>483</v>
      </c>
      <c r="B943" s="253" t="s">
        <v>1015</v>
      </c>
      <c r="C943" s="254" t="s">
        <v>486</v>
      </c>
      <c r="D943" s="255">
        <v>12</v>
      </c>
      <c r="E943" s="239"/>
      <c r="F943" s="1281" t="str">
        <f t="shared" ref="F943" si="122">IF(N(E943),ROUND(E943*D943,2),"")</f>
        <v/>
      </c>
    </row>
    <row r="944" spans="1:9" s="42" customFormat="1" outlineLevel="1">
      <c r="A944" s="344"/>
      <c r="B944" s="6" t="s">
        <v>1013</v>
      </c>
      <c r="C944" s="315"/>
      <c r="D944" s="258"/>
      <c r="E944" s="1005"/>
      <c r="F944" s="1314"/>
    </row>
    <row r="945" spans="1:6" s="42" customFormat="1" ht="25.5" outlineLevel="1">
      <c r="A945" s="314"/>
      <c r="B945" s="6" t="s">
        <v>1014</v>
      </c>
      <c r="C945" s="315"/>
      <c r="D945" s="258"/>
      <c r="E945" s="1005"/>
      <c r="F945" s="1314"/>
    </row>
    <row r="946" spans="1:6" s="42" customFormat="1" outlineLevel="1">
      <c r="A946" s="316"/>
      <c r="B946" s="26" t="s">
        <v>976</v>
      </c>
      <c r="C946" s="260"/>
      <c r="D946" s="261"/>
      <c r="E946" s="1006"/>
      <c r="F946" s="1393"/>
    </row>
    <row r="947" spans="1:6" s="42" customFormat="1" ht="20.100000000000001" customHeight="1" outlineLevel="1">
      <c r="A947" s="313" t="s">
        <v>484</v>
      </c>
      <c r="B947" s="253" t="s">
        <v>149</v>
      </c>
      <c r="C947" s="254" t="s">
        <v>486</v>
      </c>
      <c r="D947" s="255">
        <v>2</v>
      </c>
      <c r="E947" s="239"/>
      <c r="F947" s="1281" t="str">
        <f t="shared" ref="F947" si="123">IF(N(E947),ROUND(E947*D947,2),"")</f>
        <v/>
      </c>
    </row>
    <row r="948" spans="1:6" s="42" customFormat="1" outlineLevel="1">
      <c r="A948" s="344"/>
      <c r="B948" s="6" t="s">
        <v>974</v>
      </c>
      <c r="C948" s="315"/>
      <c r="D948" s="258"/>
      <c r="E948" s="1005"/>
      <c r="F948" s="1314"/>
    </row>
    <row r="949" spans="1:6" s="42" customFormat="1" ht="25.5" outlineLevel="1">
      <c r="A949" s="314"/>
      <c r="B949" s="6" t="s">
        <v>975</v>
      </c>
      <c r="C949" s="315"/>
      <c r="D949" s="258"/>
      <c r="E949" s="1005"/>
      <c r="F949" s="1314"/>
    </row>
    <row r="950" spans="1:6" s="42" customFormat="1" outlineLevel="1">
      <c r="A950" s="316"/>
      <c r="B950" s="26" t="s">
        <v>976</v>
      </c>
      <c r="C950" s="260"/>
      <c r="D950" s="261"/>
      <c r="E950" s="1006"/>
      <c r="F950" s="1393"/>
    </row>
    <row r="951" spans="1:6" s="42" customFormat="1" outlineLevel="1">
      <c r="A951" s="314"/>
      <c r="B951" s="6"/>
      <c r="C951" s="257"/>
      <c r="D951" s="258"/>
      <c r="E951" s="1005"/>
      <c r="F951" s="1315"/>
    </row>
    <row r="952" spans="1:6" s="42" customFormat="1" ht="20.100000000000001" customHeight="1" outlineLevel="1">
      <c r="A952" s="313" t="s">
        <v>493</v>
      </c>
      <c r="B952" s="253" t="s">
        <v>1016</v>
      </c>
      <c r="C952" s="254" t="s">
        <v>486</v>
      </c>
      <c r="D952" s="255">
        <v>90</v>
      </c>
      <c r="E952" s="239"/>
      <c r="F952" s="1281" t="str">
        <f t="shared" ref="F952" si="124">IF(N(E952),ROUND(E952*D952,2),"")</f>
        <v/>
      </c>
    </row>
    <row r="953" spans="1:6" s="42" customFormat="1" outlineLevel="1">
      <c r="A953" s="344"/>
      <c r="B953" s="6" t="s">
        <v>979</v>
      </c>
      <c r="C953" s="315"/>
      <c r="D953" s="258"/>
      <c r="E953" s="1005"/>
      <c r="F953" s="1005"/>
    </row>
    <row r="954" spans="1:6" s="42" customFormat="1" ht="25.5" outlineLevel="1">
      <c r="A954" s="344"/>
      <c r="B954" s="6" t="s">
        <v>151</v>
      </c>
      <c r="C954" s="315"/>
      <c r="D954" s="258"/>
      <c r="E954" s="1005"/>
      <c r="F954" s="1005"/>
    </row>
    <row r="955" spans="1:6" s="42" customFormat="1" outlineLevel="1">
      <c r="A955" s="345"/>
      <c r="B955" s="26" t="s">
        <v>518</v>
      </c>
      <c r="C955" s="260"/>
      <c r="D955" s="261"/>
      <c r="E955" s="1006"/>
      <c r="F955" s="1187"/>
    </row>
    <row r="956" spans="1:6" s="42" customFormat="1" outlineLevel="1">
      <c r="A956" s="314"/>
      <c r="B956" s="6"/>
      <c r="C956" s="257"/>
      <c r="D956" s="258"/>
      <c r="E956" s="1005"/>
      <c r="F956" s="1186"/>
    </row>
    <row r="957" spans="1:6" s="42" customFormat="1" outlineLevel="1">
      <c r="A957" s="313" t="s">
        <v>901</v>
      </c>
      <c r="B957" s="253" t="s">
        <v>1017</v>
      </c>
      <c r="C957" s="254" t="s">
        <v>486</v>
      </c>
      <c r="D957" s="255">
        <v>1</v>
      </c>
      <c r="E957" s="239"/>
      <c r="F957" s="1281" t="str">
        <f t="shared" ref="F957" si="125">IF(N(E957),ROUND(E957*D957,2),"")</f>
        <v/>
      </c>
    </row>
    <row r="958" spans="1:6" s="42" customFormat="1" outlineLevel="1">
      <c r="A958" s="344"/>
      <c r="B958" s="6" t="s">
        <v>979</v>
      </c>
      <c r="C958" s="315"/>
      <c r="D958" s="258"/>
      <c r="E958" s="1005"/>
      <c r="F958" s="1314"/>
    </row>
    <row r="959" spans="1:6" s="42" customFormat="1" ht="25.5" outlineLevel="1">
      <c r="A959" s="344"/>
      <c r="B959" s="6" t="s">
        <v>152</v>
      </c>
      <c r="C959" s="315"/>
      <c r="D959" s="258"/>
      <c r="E959" s="1005"/>
      <c r="F959" s="1314"/>
    </row>
    <row r="960" spans="1:6" s="42" customFormat="1" outlineLevel="1">
      <c r="A960" s="345"/>
      <c r="B960" s="26" t="s">
        <v>518</v>
      </c>
      <c r="C960" s="260"/>
      <c r="D960" s="261"/>
      <c r="E960" s="1006"/>
      <c r="F960" s="1393"/>
    </row>
    <row r="961" spans="1:9" s="249" customFormat="1" outlineLevel="1">
      <c r="A961" s="314"/>
      <c r="B961" s="6"/>
      <c r="C961" s="257"/>
      <c r="D961" s="258"/>
      <c r="E961" s="1005"/>
      <c r="F961" s="1315"/>
    </row>
    <row r="962" spans="1:9" s="249" customFormat="1" outlineLevel="1">
      <c r="A962" s="273" t="s">
        <v>588</v>
      </c>
      <c r="B962" s="274" t="s">
        <v>1058</v>
      </c>
      <c r="C962" s="438"/>
      <c r="D962" s="255"/>
      <c r="E962" s="1004"/>
      <c r="F962" s="1281"/>
    </row>
    <row r="963" spans="1:9" s="249" customFormat="1" ht="51" outlineLevel="1">
      <c r="A963" s="269"/>
      <c r="B963" s="270" t="s">
        <v>1059</v>
      </c>
      <c r="C963" s="437"/>
      <c r="D963" s="258"/>
      <c r="E963" s="1005"/>
      <c r="F963" s="1314"/>
    </row>
    <row r="964" spans="1:9" s="427" customFormat="1" ht="20.100000000000001" customHeight="1" outlineLevel="1">
      <c r="A964" s="277"/>
      <c r="B964" s="278" t="s">
        <v>999</v>
      </c>
      <c r="C964" s="439"/>
      <c r="D964" s="261"/>
      <c r="E964" s="1006"/>
      <c r="F964" s="1313"/>
    </row>
    <row r="965" spans="1:9" s="427" customFormat="1" ht="20.100000000000001" customHeight="1" outlineLevel="1">
      <c r="A965" s="556" t="s">
        <v>501</v>
      </c>
      <c r="B965" s="703" t="s">
        <v>2073</v>
      </c>
      <c r="C965" s="704" t="s">
        <v>1063</v>
      </c>
      <c r="D965" s="472">
        <v>225</v>
      </c>
      <c r="E965" s="241"/>
      <c r="F965" s="1280" t="str">
        <f t="shared" ref="F965:F966" si="126">IF(N(E965),ROUND(E965*D965,2),"")</f>
        <v/>
      </c>
    </row>
    <row r="966" spans="1:9" s="42" customFormat="1" outlineLevel="1">
      <c r="A966" s="556" t="s">
        <v>502</v>
      </c>
      <c r="B966" s="703" t="s">
        <v>2074</v>
      </c>
      <c r="C966" s="704" t="s">
        <v>1063</v>
      </c>
      <c r="D966" s="472">
        <v>10</v>
      </c>
      <c r="E966" s="242"/>
      <c r="F966" s="1280" t="str">
        <f t="shared" si="126"/>
        <v/>
      </c>
    </row>
    <row r="967" spans="1:9" s="42" customFormat="1" ht="20.100000000000001" customHeight="1" outlineLevel="1">
      <c r="A967" s="344"/>
      <c r="B967" s="6"/>
      <c r="C967" s="263"/>
      <c r="D967" s="258"/>
      <c r="E967" s="1184"/>
      <c r="F967" s="1280"/>
    </row>
    <row r="968" spans="1:9" s="42" customFormat="1" outlineLevel="1">
      <c r="A968" s="313" t="s">
        <v>494</v>
      </c>
      <c r="B968" s="1" t="s">
        <v>1066</v>
      </c>
      <c r="C968" s="254" t="s">
        <v>1063</v>
      </c>
      <c r="D968" s="255">
        <v>230</v>
      </c>
      <c r="E968" s="239"/>
      <c r="F968" s="1281" t="str">
        <f t="shared" ref="F968" si="127">IF(N(E968),ROUND(E968*D968,2),"")</f>
        <v/>
      </c>
    </row>
    <row r="969" spans="1:9" s="42" customFormat="1" ht="25.5" outlineLevel="1">
      <c r="A969" s="344"/>
      <c r="B969" s="6" t="s">
        <v>1068</v>
      </c>
      <c r="C969" s="315"/>
      <c r="D969" s="258"/>
      <c r="E969" s="1394"/>
      <c r="F969" s="1394"/>
    </row>
    <row r="970" spans="1:9" s="42" customFormat="1" outlineLevel="1">
      <c r="A970" s="345"/>
      <c r="B970" s="26" t="s">
        <v>1067</v>
      </c>
      <c r="C970" s="260"/>
      <c r="D970" s="261"/>
      <c r="E970" s="1006"/>
      <c r="F970" s="1187"/>
    </row>
    <row r="971" spans="1:9" s="42" customFormat="1" outlineLevel="1">
      <c r="A971" s="314"/>
      <c r="B971" s="5"/>
      <c r="C971" s="257"/>
      <c r="D971" s="258"/>
      <c r="E971" s="1005"/>
      <c r="F971" s="1186"/>
    </row>
    <row r="972" spans="1:9" s="42" customFormat="1" outlineLevel="1">
      <c r="A972" s="313" t="s">
        <v>897</v>
      </c>
      <c r="B972" s="253" t="s">
        <v>426</v>
      </c>
      <c r="C972" s="254" t="s">
        <v>159</v>
      </c>
      <c r="D972" s="474">
        <v>12</v>
      </c>
      <c r="E972" s="239"/>
      <c r="F972" s="1281" t="str">
        <f t="shared" ref="F972" si="128">IF(N(E972),ROUND(E972*D972,2),"")</f>
        <v/>
      </c>
    </row>
    <row r="973" spans="1:9" s="42" customFormat="1" ht="102" outlineLevel="1">
      <c r="A973" s="344"/>
      <c r="B973" s="35" t="s">
        <v>2075</v>
      </c>
      <c r="C973" s="315"/>
      <c r="D973" s="258"/>
      <c r="E973" s="1395"/>
      <c r="F973" s="1395"/>
    </row>
    <row r="974" spans="1:9" s="42" customFormat="1">
      <c r="A974" s="345"/>
      <c r="B974" s="26" t="s">
        <v>427</v>
      </c>
      <c r="C974" s="416"/>
      <c r="D974" s="261"/>
      <c r="E974" s="1006"/>
      <c r="F974" s="1006"/>
      <c r="G974" s="13"/>
      <c r="H974" s="41"/>
      <c r="I974" s="41"/>
    </row>
    <row r="975" spans="1:9" s="46" customFormat="1" ht="20.100000000000001" customHeight="1" thickBot="1">
      <c r="A975" s="108"/>
      <c r="B975" s="109"/>
      <c r="C975" s="110"/>
      <c r="D975" s="111"/>
      <c r="E975" s="1212"/>
      <c r="F975" s="1213"/>
      <c r="G975" s="45"/>
      <c r="H975" s="45"/>
    </row>
    <row r="976" spans="1:9" s="87" customFormat="1" ht="13.5" thickBot="1">
      <c r="A976" s="43"/>
      <c r="B976" s="88" t="s">
        <v>1061</v>
      </c>
      <c r="C976" s="89"/>
      <c r="D976" s="89"/>
      <c r="E976" s="88"/>
      <c r="F976" s="1284">
        <f>SUM(F939:F975)</f>
        <v>0</v>
      </c>
      <c r="G976" s="25"/>
      <c r="H976" s="25"/>
    </row>
    <row r="977" spans="1:9" s="46" customFormat="1" ht="20.100000000000001" customHeight="1">
      <c r="A977" s="100"/>
      <c r="B977" s="101"/>
      <c r="C977" s="159"/>
      <c r="D977" s="73"/>
      <c r="E977" s="1261"/>
      <c r="F977" s="1262"/>
      <c r="G977" s="45"/>
      <c r="H977" s="45"/>
    </row>
    <row r="978" spans="1:9" s="42" customFormat="1" collapsed="1">
      <c r="A978" s="104" t="s">
        <v>29</v>
      </c>
      <c r="B978" s="105" t="s">
        <v>1062</v>
      </c>
      <c r="C978" s="160"/>
      <c r="D978" s="161"/>
      <c r="E978" s="1263"/>
      <c r="F978" s="1264"/>
      <c r="G978" s="13"/>
      <c r="H978" s="41"/>
      <c r="I978" s="41"/>
    </row>
    <row r="979" spans="1:9" s="14" customFormat="1" outlineLevel="1">
      <c r="A979" s="108"/>
      <c r="B979" s="109"/>
      <c r="C979" s="110"/>
      <c r="D979" s="111"/>
      <c r="E979" s="1212"/>
      <c r="F979" s="1213"/>
    </row>
    <row r="980" spans="1:9" s="14" customFormat="1" outlineLevel="1">
      <c r="A980" s="564" t="s">
        <v>490</v>
      </c>
      <c r="B980" s="361" t="s">
        <v>428</v>
      </c>
      <c r="C980" s="571"/>
      <c r="D980" s="377"/>
      <c r="E980" s="1341"/>
      <c r="F980" s="1341"/>
    </row>
    <row r="981" spans="1:9" s="14" customFormat="1" ht="114.75" outlineLevel="1">
      <c r="A981" s="566"/>
      <c r="B981" s="21" t="s">
        <v>2076</v>
      </c>
      <c r="C981" s="565"/>
      <c r="D981" s="539"/>
      <c r="E981" s="1301"/>
      <c r="F981" s="1301"/>
    </row>
    <row r="982" spans="1:9" s="14" customFormat="1" outlineLevel="1">
      <c r="A982" s="566"/>
      <c r="B982" s="541" t="s">
        <v>2077</v>
      </c>
      <c r="C982" s="565"/>
      <c r="D982" s="539"/>
      <c r="E982" s="1301"/>
      <c r="F982" s="1301"/>
    </row>
    <row r="983" spans="1:9" s="14" customFormat="1" ht="38.25" outlineLevel="1">
      <c r="A983" s="567" t="s">
        <v>487</v>
      </c>
      <c r="B983" s="576" t="s">
        <v>2383</v>
      </c>
      <c r="C983" s="579" t="s">
        <v>491</v>
      </c>
      <c r="D983" s="580">
        <v>12</v>
      </c>
      <c r="E983" s="985"/>
      <c r="F983" s="1396" t="str">
        <f t="shared" ref="F983" si="129">IF(N(E983),ROUND(E983*D983,2),"")</f>
        <v/>
      </c>
    </row>
    <row r="984" spans="1:9" s="14" customFormat="1" outlineLevel="1">
      <c r="A984" s="566"/>
      <c r="B984" s="22"/>
      <c r="C984" s="538"/>
      <c r="D984" s="539"/>
      <c r="E984" s="1345"/>
      <c r="F984" s="1377"/>
    </row>
    <row r="985" spans="1:9" s="14" customFormat="1" outlineLevel="1">
      <c r="A985" s="564" t="s">
        <v>492</v>
      </c>
      <c r="B985" s="361" t="s">
        <v>2078</v>
      </c>
      <c r="C985" s="395" t="s">
        <v>491</v>
      </c>
      <c r="D985" s="377">
        <v>12</v>
      </c>
      <c r="E985" s="988"/>
      <c r="F985" s="1367" t="str">
        <f t="shared" ref="F985" si="130">IF(N(E985),ROUND(E985*D985,2),"")</f>
        <v/>
      </c>
    </row>
    <row r="986" spans="1:9" s="14" customFormat="1" ht="38.25" outlineLevel="1">
      <c r="A986" s="566"/>
      <c r="B986" s="21" t="s">
        <v>2079</v>
      </c>
      <c r="C986" s="565"/>
      <c r="D986" s="539"/>
      <c r="E986" s="1345"/>
      <c r="F986" s="1324"/>
    </row>
    <row r="987" spans="1:9" s="14" customFormat="1" outlineLevel="1">
      <c r="A987" s="566"/>
      <c r="B987" s="21" t="s">
        <v>429</v>
      </c>
      <c r="C987" s="565"/>
      <c r="D987" s="539"/>
      <c r="E987" s="1345"/>
      <c r="F987" s="1324"/>
    </row>
    <row r="988" spans="1:9" s="14" customFormat="1" outlineLevel="1">
      <c r="A988" s="566"/>
      <c r="B988" s="21"/>
      <c r="C988" s="538"/>
      <c r="D988" s="539"/>
      <c r="E988" s="1345"/>
      <c r="F988" s="1377"/>
    </row>
    <row r="989" spans="1:9" s="14" customFormat="1" outlineLevel="1">
      <c r="A989" s="567"/>
      <c r="B989" s="22"/>
      <c r="C989" s="579"/>
      <c r="D989" s="580"/>
      <c r="E989" s="1343"/>
      <c r="F989" s="1396"/>
    </row>
    <row r="990" spans="1:9" s="14" customFormat="1" outlineLevel="1">
      <c r="A990" s="533" t="s">
        <v>493</v>
      </c>
      <c r="B990" s="24" t="s">
        <v>2080</v>
      </c>
      <c r="C990" s="395" t="s">
        <v>491</v>
      </c>
      <c r="D990" s="377">
        <v>12</v>
      </c>
      <c r="E990" s="988"/>
      <c r="F990" s="1367" t="str">
        <f t="shared" ref="F990" si="131">IF(N(E990),ROUND(E990*D990,2),"")</f>
        <v/>
      </c>
    </row>
    <row r="991" spans="1:9" s="14" customFormat="1" ht="51" outlineLevel="1">
      <c r="A991" s="500"/>
      <c r="B991" s="21" t="s">
        <v>2081</v>
      </c>
      <c r="C991" s="538"/>
      <c r="D991" s="539"/>
      <c r="E991" s="1301"/>
      <c r="F991" s="1301"/>
    </row>
    <row r="992" spans="1:9" s="14" customFormat="1" outlineLevel="1">
      <c r="A992" s="540"/>
      <c r="B992" s="541" t="s">
        <v>430</v>
      </c>
      <c r="C992" s="542"/>
      <c r="D992" s="543"/>
      <c r="E992" s="1335"/>
      <c r="F992" s="1335"/>
    </row>
    <row r="993" spans="1:6" s="14" customFormat="1" outlineLevel="1">
      <c r="A993" s="566"/>
      <c r="B993" s="21"/>
      <c r="C993" s="538"/>
      <c r="D993" s="539"/>
      <c r="E993" s="1301"/>
      <c r="F993" s="1351"/>
    </row>
    <row r="994" spans="1:6" s="14" customFormat="1" outlineLevel="1">
      <c r="A994" s="567" t="s">
        <v>901</v>
      </c>
      <c r="B994" s="22" t="s">
        <v>158</v>
      </c>
      <c r="C994" s="705"/>
      <c r="D994" s="580"/>
      <c r="E994" s="1339"/>
      <c r="F994" s="1339"/>
    </row>
    <row r="995" spans="1:6" s="14" customFormat="1" ht="76.5" outlineLevel="1">
      <c r="A995" s="566"/>
      <c r="B995" s="21" t="s">
        <v>117</v>
      </c>
      <c r="C995" s="565"/>
      <c r="D995" s="539"/>
      <c r="E995" s="1301"/>
      <c r="F995" s="1341"/>
    </row>
    <row r="996" spans="1:6" s="14" customFormat="1" outlineLevel="1">
      <c r="A996" s="566"/>
      <c r="B996" s="541" t="s">
        <v>156</v>
      </c>
      <c r="C996" s="565"/>
      <c r="D996" s="539"/>
      <c r="E996" s="1301"/>
      <c r="F996" s="1301"/>
    </row>
    <row r="997" spans="1:6" s="14" customFormat="1" ht="14.25" outlineLevel="1">
      <c r="A997" s="567" t="s">
        <v>500</v>
      </c>
      <c r="B997" s="576" t="s">
        <v>2082</v>
      </c>
      <c r="C997" s="579" t="s">
        <v>1063</v>
      </c>
      <c r="D997" s="580">
        <v>410</v>
      </c>
      <c r="E997" s="985"/>
      <c r="F997" s="1396" t="str">
        <f t="shared" ref="F997:F998" si="132">IF(N(E997),ROUND(E997*D997,2),"")</f>
        <v/>
      </c>
    </row>
    <row r="998" spans="1:6" s="14" customFormat="1" ht="14.25" outlineLevel="1">
      <c r="A998" s="567" t="s">
        <v>583</v>
      </c>
      <c r="B998" s="576" t="s">
        <v>431</v>
      </c>
      <c r="C998" s="579" t="s">
        <v>1063</v>
      </c>
      <c r="D998" s="580">
        <v>165</v>
      </c>
      <c r="E998" s="985"/>
      <c r="F998" s="1396" t="str">
        <f t="shared" si="132"/>
        <v/>
      </c>
    </row>
    <row r="999" spans="1:6" s="14" customFormat="1" outlineLevel="1">
      <c r="A999" s="566"/>
      <c r="B999" s="22"/>
      <c r="C999" s="538"/>
      <c r="D999" s="539"/>
      <c r="E999" s="1345"/>
      <c r="F999" s="1377"/>
    </row>
    <row r="1000" spans="1:6" s="14" customFormat="1" ht="63.75" outlineLevel="1">
      <c r="A1000" s="564" t="s">
        <v>588</v>
      </c>
      <c r="B1000" s="361" t="s">
        <v>2083</v>
      </c>
      <c r="C1000" s="395" t="s">
        <v>2068</v>
      </c>
      <c r="D1000" s="643">
        <v>1</v>
      </c>
      <c r="E1000" s="988"/>
      <c r="F1000" s="1366" t="str">
        <f t="shared" ref="F1000" si="133">IF(N(E1000),ROUND(E1000*D1000,2),"")</f>
        <v/>
      </c>
    </row>
    <row r="1001" spans="1:6" s="14" customFormat="1" ht="76.5" outlineLevel="1">
      <c r="A1001" s="566"/>
      <c r="B1001" s="21" t="s">
        <v>2084</v>
      </c>
      <c r="C1001" s="565"/>
      <c r="D1001" s="539"/>
      <c r="E1001" s="1301"/>
      <c r="F1001" s="1301"/>
    </row>
    <row r="1002" spans="1:6" s="14" customFormat="1" outlineLevel="1">
      <c r="A1002" s="706"/>
      <c r="B1002" s="541" t="s">
        <v>432</v>
      </c>
      <c r="C1002" s="707"/>
      <c r="D1002" s="543"/>
      <c r="E1002" s="1335"/>
      <c r="F1002" s="1335"/>
    </row>
    <row r="1003" spans="1:6" s="14" customFormat="1" outlineLevel="1">
      <c r="A1003" s="566"/>
      <c r="B1003" s="541"/>
      <c r="C1003" s="538"/>
      <c r="D1003" s="539"/>
      <c r="E1003" s="1301"/>
      <c r="F1003" s="1351"/>
    </row>
    <row r="1004" spans="1:6" s="430" customFormat="1" outlineLevel="1">
      <c r="A1004" s="533" t="s">
        <v>494</v>
      </c>
      <c r="B1004" s="361" t="s">
        <v>122</v>
      </c>
      <c r="C1004" s="708" t="s">
        <v>491</v>
      </c>
      <c r="D1004" s="681">
        <v>12</v>
      </c>
      <c r="E1004" s="1125"/>
      <c r="F1004" s="1319" t="str">
        <f t="shared" ref="F1004" si="134">IF(N(E1004),ROUND(E1004*D1004,2),"")</f>
        <v/>
      </c>
    </row>
    <row r="1005" spans="1:6" s="398" customFormat="1" ht="63.75" outlineLevel="1">
      <c r="A1005" s="500"/>
      <c r="B1005" s="21" t="s">
        <v>2085</v>
      </c>
      <c r="C1005" s="1126"/>
      <c r="D1005" s="513"/>
      <c r="E1005" s="1397"/>
      <c r="F1005" s="1348"/>
    </row>
    <row r="1006" spans="1:6" s="398" customFormat="1" outlineLevel="1">
      <c r="A1006" s="636"/>
      <c r="B1006" s="21" t="s">
        <v>121</v>
      </c>
      <c r="C1006" s="637"/>
      <c r="D1006" s="638"/>
      <c r="E1006" s="1398"/>
      <c r="F1006" s="1348"/>
    </row>
    <row r="1007" spans="1:6" s="14" customFormat="1" outlineLevel="1">
      <c r="A1007" s="544"/>
      <c r="B1007" s="22"/>
      <c r="C1007" s="546"/>
      <c r="D1007" s="547"/>
      <c r="E1007" s="1378"/>
      <c r="F1007" s="1347"/>
    </row>
    <row r="1008" spans="1:6" s="14" customFormat="1" outlineLevel="1">
      <c r="A1008" s="500" t="s">
        <v>897</v>
      </c>
      <c r="B1008" s="15" t="s">
        <v>435</v>
      </c>
      <c r="C1008" s="538" t="s">
        <v>491</v>
      </c>
      <c r="D1008" s="539">
        <v>1</v>
      </c>
      <c r="E1008" s="987"/>
      <c r="F1008" s="1369" t="str">
        <f t="shared" ref="F1008" si="135">IF(N(E1008),ROUND(E1008*D1008,2),"")</f>
        <v/>
      </c>
    </row>
    <row r="1009" spans="1:9" s="14" customFormat="1" ht="25.5" outlineLevel="1">
      <c r="A1009" s="500"/>
      <c r="B1009" s="21" t="s">
        <v>436</v>
      </c>
      <c r="C1009" s="538"/>
      <c r="D1009" s="539"/>
      <c r="E1009" s="1301"/>
      <c r="F1009" s="1301"/>
    </row>
    <row r="1010" spans="1:9" s="14" customFormat="1" outlineLevel="1">
      <c r="A1010" s="540"/>
      <c r="B1010" s="541" t="s">
        <v>434</v>
      </c>
      <c r="C1010" s="542"/>
      <c r="D1010" s="543"/>
      <c r="E1010" s="1335"/>
      <c r="F1010" s="1335"/>
    </row>
    <row r="1011" spans="1:9" s="14" customFormat="1" outlineLevel="1">
      <c r="A1011" s="566"/>
      <c r="B1011" s="22"/>
      <c r="C1011" s="538"/>
      <c r="D1011" s="539"/>
      <c r="E1011" s="1301"/>
      <c r="F1011" s="1351"/>
    </row>
    <row r="1012" spans="1:9" s="14" customFormat="1" outlineLevel="1">
      <c r="A1012" s="533" t="s">
        <v>898</v>
      </c>
      <c r="B1012" s="15" t="s">
        <v>2086</v>
      </c>
      <c r="C1012" s="395" t="s">
        <v>1063</v>
      </c>
      <c r="D1012" s="377">
        <v>230</v>
      </c>
      <c r="E1012" s="988"/>
      <c r="F1012" s="1319" t="str">
        <f t="shared" ref="F1012" si="136">IF(N(E1012),ROUND(E1012*D1012,2),"")</f>
        <v/>
      </c>
    </row>
    <row r="1013" spans="1:9" s="14" customFormat="1" ht="51" outlineLevel="1">
      <c r="A1013" s="500"/>
      <c r="B1013" s="21" t="s">
        <v>433</v>
      </c>
      <c r="C1013" s="538"/>
      <c r="D1013" s="539"/>
      <c r="E1013" s="1301"/>
      <c r="F1013" s="1301"/>
    </row>
    <row r="1014" spans="1:9" s="14" customFormat="1" outlineLevel="1">
      <c r="A1014" s="540"/>
      <c r="B1014" s="541" t="s">
        <v>1255</v>
      </c>
      <c r="C1014" s="542"/>
      <c r="D1014" s="543"/>
      <c r="E1014" s="1335"/>
      <c r="F1014" s="1335"/>
    </row>
    <row r="1015" spans="1:9" s="14" customFormat="1" outlineLevel="1">
      <c r="A1015" s="566"/>
      <c r="B1015" s="22"/>
      <c r="C1015" s="538"/>
      <c r="D1015" s="539"/>
      <c r="E1015" s="1301"/>
      <c r="F1015" s="1351"/>
    </row>
    <row r="1016" spans="1:9" s="14" customFormat="1" outlineLevel="1">
      <c r="A1016" s="533" t="s">
        <v>899</v>
      </c>
      <c r="B1016" s="15" t="s">
        <v>440</v>
      </c>
      <c r="C1016" s="395" t="s">
        <v>159</v>
      </c>
      <c r="D1016" s="643">
        <v>1</v>
      </c>
      <c r="E1016" s="988"/>
      <c r="F1016" s="1319" t="str">
        <f t="shared" ref="F1016" si="137">IF(N(E1016),ROUND(E1016*D1016,2),"")</f>
        <v/>
      </c>
    </row>
    <row r="1017" spans="1:9" s="14" customFormat="1" ht="76.5" outlineLevel="1">
      <c r="A1017" s="500"/>
      <c r="B1017" s="21" t="s">
        <v>2087</v>
      </c>
      <c r="C1017" s="538"/>
      <c r="D1017" s="539"/>
      <c r="E1017" s="1301"/>
      <c r="F1017" s="1301"/>
    </row>
    <row r="1018" spans="1:9" s="42" customFormat="1">
      <c r="A1018" s="540"/>
      <c r="B1018" s="541" t="s">
        <v>439</v>
      </c>
      <c r="C1018" s="542"/>
      <c r="D1018" s="543"/>
      <c r="E1018" s="1335"/>
      <c r="F1018" s="1335"/>
      <c r="G1018" s="13"/>
      <c r="H1018" s="41"/>
      <c r="I1018" s="41"/>
    </row>
    <row r="1019" spans="1:9" s="46" customFormat="1" ht="20.100000000000001" customHeight="1">
      <c r="A1019" s="108"/>
      <c r="B1019" s="109"/>
      <c r="C1019" s="110"/>
      <c r="D1019" s="111"/>
      <c r="E1019" s="1212"/>
      <c r="F1019" s="1213"/>
      <c r="G1019" s="45"/>
      <c r="H1019" s="45"/>
    </row>
    <row r="1020" spans="1:9" s="87" customFormat="1" ht="13.5" thickBot="1">
      <c r="A1020" s="43" t="s">
        <v>29</v>
      </c>
      <c r="B1020" s="88" t="s">
        <v>383</v>
      </c>
      <c r="C1020" s="89"/>
      <c r="D1020" s="89"/>
      <c r="E1020" s="88"/>
      <c r="F1020" s="1269">
        <f>SUM(F983:F1019)</f>
        <v>0</v>
      </c>
      <c r="G1020" s="25"/>
      <c r="H1020" s="25"/>
    </row>
    <row r="1021" spans="1:9" s="46" customFormat="1" ht="20.100000000000001" customHeight="1" thickBot="1">
      <c r="A1021" s="100"/>
      <c r="B1021" s="101"/>
      <c r="C1021" s="159"/>
      <c r="D1021" s="73"/>
      <c r="E1021" s="1261"/>
      <c r="F1021" s="1262"/>
      <c r="G1021" s="45"/>
      <c r="H1021" s="45"/>
    </row>
    <row r="1022" spans="1:9" s="87" customFormat="1" ht="13.5" thickBot="1">
      <c r="A1022" s="142" t="s">
        <v>884</v>
      </c>
      <c r="B1022" s="164" t="s">
        <v>438</v>
      </c>
      <c r="C1022" s="144"/>
      <c r="D1022" s="144"/>
      <c r="E1022" s="163"/>
      <c r="F1022" s="1271">
        <f>F1020+F976</f>
        <v>0</v>
      </c>
      <c r="G1022" s="25"/>
      <c r="H1022" s="25"/>
    </row>
    <row r="1023" spans="1:9" s="46" customFormat="1" ht="20.100000000000001" customHeight="1">
      <c r="A1023" s="100"/>
      <c r="B1023" s="101"/>
      <c r="C1023" s="159"/>
      <c r="D1023" s="73"/>
      <c r="E1023" s="1261"/>
      <c r="F1023" s="1262"/>
      <c r="G1023" s="45"/>
      <c r="H1023" s="45"/>
    </row>
    <row r="1024" spans="1:9" s="87" customFormat="1">
      <c r="A1024" s="79" t="s">
        <v>885</v>
      </c>
      <c r="B1024" s="80" t="s">
        <v>441</v>
      </c>
      <c r="C1024" s="81"/>
      <c r="D1024" s="82"/>
      <c r="E1024" s="1158"/>
      <c r="F1024" s="1159"/>
      <c r="G1024" s="25"/>
      <c r="H1024" s="25"/>
    </row>
    <row r="1025" spans="1:6" s="42" customFormat="1" outlineLevel="1">
      <c r="A1025" s="100"/>
      <c r="B1025" s="101"/>
      <c r="C1025" s="159"/>
      <c r="D1025" s="73"/>
      <c r="E1025" s="1261"/>
      <c r="F1025" s="1262"/>
    </row>
    <row r="1026" spans="1:6" s="42" customFormat="1" outlineLevel="1">
      <c r="A1026" s="313" t="s">
        <v>490</v>
      </c>
      <c r="B1026" s="253" t="s">
        <v>442</v>
      </c>
      <c r="C1026" s="417"/>
      <c r="D1026" s="255"/>
      <c r="E1026" s="1004"/>
      <c r="F1026" s="1004"/>
    </row>
    <row r="1027" spans="1:6" s="42" customFormat="1" ht="25.5" outlineLevel="1">
      <c r="A1027" s="344"/>
      <c r="B1027" s="6" t="s">
        <v>2476</v>
      </c>
      <c r="C1027" s="315"/>
      <c r="D1027" s="258"/>
      <c r="E1027" s="1005"/>
      <c r="F1027" s="1005"/>
    </row>
    <row r="1028" spans="1:6" ht="25.5" outlineLevel="1">
      <c r="A1028" s="418" t="s">
        <v>487</v>
      </c>
      <c r="B1028" s="515" t="s">
        <v>455</v>
      </c>
      <c r="C1028" s="690" t="s">
        <v>491</v>
      </c>
      <c r="D1028" s="452">
        <v>1</v>
      </c>
      <c r="E1028" s="242"/>
      <c r="F1028" s="1312" t="str">
        <f t="shared" ref="F1028:F1040" si="138">IF(N(E1028),ROUND(E1028*D1028,2),"")</f>
        <v/>
      </c>
    </row>
    <row r="1029" spans="1:6" s="42" customFormat="1" outlineLevel="1">
      <c r="A1029" s="418" t="s">
        <v>488</v>
      </c>
      <c r="B1029" s="709" t="s">
        <v>456</v>
      </c>
      <c r="C1029" s="445" t="s">
        <v>491</v>
      </c>
      <c r="D1029" s="18">
        <v>1</v>
      </c>
      <c r="E1029" s="242"/>
      <c r="F1029" s="1312" t="str">
        <f t="shared" si="138"/>
        <v/>
      </c>
    </row>
    <row r="1030" spans="1:6" s="42" customFormat="1" ht="25.5" outlineLevel="1">
      <c r="A1030" s="418" t="s">
        <v>968</v>
      </c>
      <c r="B1030" s="515" t="s">
        <v>457</v>
      </c>
      <c r="C1030" s="690" t="s">
        <v>491</v>
      </c>
      <c r="D1030" s="452">
        <v>2</v>
      </c>
      <c r="E1030" s="242"/>
      <c r="F1030" s="1312" t="str">
        <f t="shared" si="138"/>
        <v/>
      </c>
    </row>
    <row r="1031" spans="1:6" s="42" customFormat="1" ht="25.5" outlineLevel="1">
      <c r="A1031" s="418" t="s">
        <v>969</v>
      </c>
      <c r="B1031" s="515" t="s">
        <v>458</v>
      </c>
      <c r="C1031" s="690" t="s">
        <v>491</v>
      </c>
      <c r="D1031" s="452">
        <v>1</v>
      </c>
      <c r="E1031" s="242"/>
      <c r="F1031" s="1312" t="str">
        <f t="shared" si="138"/>
        <v/>
      </c>
    </row>
    <row r="1032" spans="1:6" s="42" customFormat="1" ht="25.5" outlineLevel="1">
      <c r="A1032" s="418" t="s">
        <v>970</v>
      </c>
      <c r="B1032" s="515" t="s">
        <v>459</v>
      </c>
      <c r="C1032" s="690" t="s">
        <v>491</v>
      </c>
      <c r="D1032" s="452">
        <v>1</v>
      </c>
      <c r="E1032" s="242"/>
      <c r="F1032" s="1312" t="str">
        <f t="shared" si="138"/>
        <v/>
      </c>
    </row>
    <row r="1033" spans="1:6" s="42" customFormat="1" outlineLevel="1">
      <c r="A1033" s="418" t="s">
        <v>1269</v>
      </c>
      <c r="B1033" s="515" t="s">
        <v>460</v>
      </c>
      <c r="C1033" s="690" t="s">
        <v>491</v>
      </c>
      <c r="D1033" s="452">
        <v>1</v>
      </c>
      <c r="E1033" s="242"/>
      <c r="F1033" s="1312" t="str">
        <f t="shared" si="138"/>
        <v/>
      </c>
    </row>
    <row r="1034" spans="1:6" outlineLevel="1">
      <c r="A1034" s="418" t="s">
        <v>1446</v>
      </c>
      <c r="B1034" s="515" t="s">
        <v>465</v>
      </c>
      <c r="C1034" s="690" t="s">
        <v>491</v>
      </c>
      <c r="D1034" s="452">
        <v>1</v>
      </c>
      <c r="E1034" s="242"/>
      <c r="F1034" s="1312" t="str">
        <f t="shared" si="138"/>
        <v/>
      </c>
    </row>
    <row r="1035" spans="1:6" s="42" customFormat="1" outlineLevel="1">
      <c r="A1035" s="418" t="s">
        <v>1454</v>
      </c>
      <c r="B1035" s="709" t="s">
        <v>466</v>
      </c>
      <c r="C1035" s="445" t="s">
        <v>491</v>
      </c>
      <c r="D1035" s="18">
        <v>1</v>
      </c>
      <c r="E1035" s="242"/>
      <c r="F1035" s="1312" t="str">
        <f t="shared" si="138"/>
        <v/>
      </c>
    </row>
    <row r="1036" spans="1:6" s="42" customFormat="1" outlineLevel="1">
      <c r="A1036" s="418" t="s">
        <v>604</v>
      </c>
      <c r="B1036" s="515" t="s">
        <v>467</v>
      </c>
      <c r="C1036" s="690" t="s">
        <v>491</v>
      </c>
      <c r="D1036" s="452">
        <v>2</v>
      </c>
      <c r="E1036" s="242"/>
      <c r="F1036" s="1312" t="str">
        <f t="shared" si="138"/>
        <v/>
      </c>
    </row>
    <row r="1037" spans="1:6" s="42" customFormat="1" ht="25.5" outlineLevel="1">
      <c r="A1037" s="418" t="s">
        <v>215</v>
      </c>
      <c r="B1037" s="515" t="s">
        <v>461</v>
      </c>
      <c r="C1037" s="690" t="s">
        <v>491</v>
      </c>
      <c r="D1037" s="452">
        <v>1</v>
      </c>
      <c r="E1037" s="242"/>
      <c r="F1037" s="1312" t="str">
        <f t="shared" si="138"/>
        <v/>
      </c>
    </row>
    <row r="1038" spans="1:6" s="42" customFormat="1" ht="25.5" outlineLevel="1">
      <c r="A1038" s="418" t="s">
        <v>216</v>
      </c>
      <c r="B1038" s="515" t="s">
        <v>462</v>
      </c>
      <c r="C1038" s="690" t="s">
        <v>491</v>
      </c>
      <c r="D1038" s="452">
        <v>2</v>
      </c>
      <c r="E1038" s="242"/>
      <c r="F1038" s="1312" t="str">
        <f t="shared" si="138"/>
        <v/>
      </c>
    </row>
    <row r="1039" spans="1:6" s="42" customFormat="1" outlineLevel="1">
      <c r="A1039" s="418" t="s">
        <v>217</v>
      </c>
      <c r="B1039" s="515" t="s">
        <v>463</v>
      </c>
      <c r="C1039" s="690" t="s">
        <v>491</v>
      </c>
      <c r="D1039" s="452">
        <v>1</v>
      </c>
      <c r="E1039" s="242"/>
      <c r="F1039" s="1312" t="str">
        <f t="shared" si="138"/>
        <v/>
      </c>
    </row>
    <row r="1040" spans="1:6" s="42" customFormat="1" ht="25.5" outlineLevel="1">
      <c r="A1040" s="418" t="s">
        <v>217</v>
      </c>
      <c r="B1040" s="515" t="s">
        <v>464</v>
      </c>
      <c r="C1040" s="690" t="s">
        <v>1063</v>
      </c>
      <c r="D1040" s="452">
        <v>140</v>
      </c>
      <c r="E1040" s="242"/>
      <c r="F1040" s="1312" t="str">
        <f t="shared" si="138"/>
        <v/>
      </c>
    </row>
    <row r="1041" spans="1:6" s="42" customFormat="1" outlineLevel="1">
      <c r="A1041" s="344"/>
      <c r="B1041" s="5"/>
      <c r="C1041" s="257"/>
      <c r="D1041" s="258"/>
      <c r="E1041" s="1005"/>
      <c r="F1041" s="1186"/>
    </row>
    <row r="1042" spans="1:6" s="42" customFormat="1" outlineLevel="1">
      <c r="A1042" s="313" t="s">
        <v>492</v>
      </c>
      <c r="B1042" s="253" t="s">
        <v>443</v>
      </c>
      <c r="C1042" s="417"/>
      <c r="D1042" s="255"/>
      <c r="E1042" s="1004"/>
      <c r="F1042" s="1004"/>
    </row>
    <row r="1043" spans="1:6" s="42" customFormat="1" ht="51" outlineLevel="1">
      <c r="A1043" s="344"/>
      <c r="B1043" s="6" t="s">
        <v>2088</v>
      </c>
      <c r="C1043" s="315"/>
      <c r="D1043" s="258"/>
      <c r="E1043" s="1005"/>
      <c r="F1043" s="1005"/>
    </row>
    <row r="1044" spans="1:6" s="42" customFormat="1" outlineLevel="1">
      <c r="A1044" s="418" t="s">
        <v>483</v>
      </c>
      <c r="B1044" s="710" t="s">
        <v>2089</v>
      </c>
      <c r="C1044" s="690" t="s">
        <v>491</v>
      </c>
      <c r="D1044" s="452">
        <v>1</v>
      </c>
      <c r="E1044" s="242"/>
      <c r="F1044" s="1312" t="str">
        <f t="shared" ref="F1044:F1050" si="139">IF(N(E1044),ROUND(E1044*D1044,2),"")</f>
        <v/>
      </c>
    </row>
    <row r="1045" spans="1:6" s="42" customFormat="1" outlineLevel="1">
      <c r="A1045" s="418" t="s">
        <v>484</v>
      </c>
      <c r="B1045" s="515" t="s">
        <v>2090</v>
      </c>
      <c r="C1045" s="690" t="s">
        <v>491</v>
      </c>
      <c r="D1045" s="452">
        <v>1</v>
      </c>
      <c r="E1045" s="242"/>
      <c r="F1045" s="1312" t="str">
        <f t="shared" si="139"/>
        <v/>
      </c>
    </row>
    <row r="1046" spans="1:6" s="42" customFormat="1" ht="25.5" outlineLevel="1">
      <c r="A1046" s="418" t="s">
        <v>575</v>
      </c>
      <c r="B1046" s="515" t="s">
        <v>2091</v>
      </c>
      <c r="C1046" s="690" t="s">
        <v>491</v>
      </c>
      <c r="D1046" s="452">
        <v>1</v>
      </c>
      <c r="E1046" s="242"/>
      <c r="F1046" s="1312" t="str">
        <f t="shared" si="139"/>
        <v/>
      </c>
    </row>
    <row r="1047" spans="1:6" s="42" customFormat="1" outlineLevel="1">
      <c r="A1047" s="418" t="s">
        <v>1074</v>
      </c>
      <c r="B1047" s="515" t="s">
        <v>2092</v>
      </c>
      <c r="C1047" s="690" t="s">
        <v>491</v>
      </c>
      <c r="D1047" s="452">
        <v>1</v>
      </c>
      <c r="E1047" s="242"/>
      <c r="F1047" s="1312" t="str">
        <f t="shared" si="139"/>
        <v/>
      </c>
    </row>
    <row r="1048" spans="1:6" s="42" customFormat="1" outlineLevel="1">
      <c r="A1048" s="418" t="s">
        <v>1075</v>
      </c>
      <c r="B1048" s="515" t="s">
        <v>2093</v>
      </c>
      <c r="C1048" s="690" t="s">
        <v>491</v>
      </c>
      <c r="D1048" s="452">
        <v>2</v>
      </c>
      <c r="E1048" s="242"/>
      <c r="F1048" s="1312" t="str">
        <f t="shared" si="139"/>
        <v/>
      </c>
    </row>
    <row r="1049" spans="1:6" s="42" customFormat="1" outlineLevel="1">
      <c r="A1049" s="418" t="s">
        <v>1076</v>
      </c>
      <c r="B1049" s="710" t="s">
        <v>444</v>
      </c>
      <c r="C1049" s="690" t="s">
        <v>491</v>
      </c>
      <c r="D1049" s="452">
        <v>1</v>
      </c>
      <c r="E1049" s="242"/>
      <c r="F1049" s="1312" t="str">
        <f t="shared" si="139"/>
        <v/>
      </c>
    </row>
    <row r="1050" spans="1:6" s="42" customFormat="1" outlineLevel="1">
      <c r="A1050" s="418" t="s">
        <v>125</v>
      </c>
      <c r="B1050" s="710" t="s">
        <v>445</v>
      </c>
      <c r="C1050" s="690" t="s">
        <v>491</v>
      </c>
      <c r="D1050" s="452">
        <v>50</v>
      </c>
      <c r="E1050" s="242"/>
      <c r="F1050" s="1272" t="str">
        <f t="shared" si="139"/>
        <v/>
      </c>
    </row>
    <row r="1051" spans="1:6" s="14" customFormat="1" outlineLevel="1">
      <c r="A1051" s="344"/>
      <c r="B1051" s="5"/>
      <c r="C1051" s="257"/>
      <c r="D1051" s="258"/>
      <c r="E1051" s="1005"/>
      <c r="F1051" s="1187"/>
    </row>
    <row r="1052" spans="1:6" s="14" customFormat="1" outlineLevel="1">
      <c r="A1052" s="564" t="s">
        <v>493</v>
      </c>
      <c r="B1052" s="361" t="s">
        <v>158</v>
      </c>
      <c r="C1052" s="571"/>
      <c r="D1052" s="377"/>
      <c r="E1052" s="1341"/>
      <c r="F1052" s="1341"/>
    </row>
    <row r="1053" spans="1:6" s="14" customFormat="1" ht="51" outlineLevel="1">
      <c r="A1053" s="566"/>
      <c r="B1053" s="21" t="s">
        <v>446</v>
      </c>
      <c r="C1053" s="565"/>
      <c r="D1053" s="539"/>
      <c r="E1053" s="1301"/>
      <c r="F1053" s="1301"/>
    </row>
    <row r="1054" spans="1:6" s="14" customFormat="1" outlineLevel="1">
      <c r="A1054" s="566"/>
      <c r="B1054" s="541" t="s">
        <v>156</v>
      </c>
      <c r="C1054" s="565"/>
      <c r="D1054" s="539"/>
      <c r="E1054" s="1301"/>
      <c r="F1054" s="1301"/>
    </row>
    <row r="1055" spans="1:6" s="14" customFormat="1" ht="25.5" outlineLevel="1">
      <c r="A1055" s="567" t="s">
        <v>498</v>
      </c>
      <c r="B1055" s="576" t="s">
        <v>464</v>
      </c>
      <c r="C1055" s="579" t="s">
        <v>1063</v>
      </c>
      <c r="D1055" s="580">
        <v>196</v>
      </c>
      <c r="E1055" s="985"/>
      <c r="F1055" s="1396" t="str">
        <f t="shared" ref="F1055" si="140">IF(N(E1055),ROUND(E1055*D1055,2),"")</f>
        <v/>
      </c>
    </row>
    <row r="1056" spans="1:6" s="42" customFormat="1" outlineLevel="1">
      <c r="A1056" s="566"/>
      <c r="B1056" s="22"/>
      <c r="C1056" s="538"/>
      <c r="D1056" s="539"/>
      <c r="E1056" s="1345"/>
      <c r="F1056" s="1377"/>
    </row>
    <row r="1057" spans="1:6" s="42" customFormat="1" ht="25.5" outlineLevel="1">
      <c r="A1057" s="252" t="s">
        <v>901</v>
      </c>
      <c r="B1057" s="522" t="s">
        <v>2094</v>
      </c>
      <c r="C1057" s="523" t="s">
        <v>491</v>
      </c>
      <c r="D1057" s="303">
        <v>7</v>
      </c>
      <c r="E1057" s="425"/>
      <c r="F1057" s="1367" t="str">
        <f t="shared" ref="F1057" si="141">IF(N(E1057),ROUND(E1057*D1057,2),"")</f>
        <v/>
      </c>
    </row>
    <row r="1058" spans="1:6" s="42" customFormat="1" ht="25.5" outlineLevel="1">
      <c r="A1058" s="256"/>
      <c r="B1058" s="524" t="s">
        <v>447</v>
      </c>
      <c r="C1058" s="257"/>
      <c r="D1058" s="258"/>
      <c r="E1058" s="1005"/>
      <c r="F1058" s="1005"/>
    </row>
    <row r="1059" spans="1:6" s="42" customFormat="1" outlineLevel="1">
      <c r="A1059" s="259"/>
      <c r="B1059" s="26" t="s">
        <v>208</v>
      </c>
      <c r="C1059" s="260"/>
      <c r="D1059" s="261"/>
      <c r="E1059" s="1006"/>
      <c r="F1059" s="1006"/>
    </row>
    <row r="1060" spans="1:6" s="42" customFormat="1" outlineLevel="1">
      <c r="A1060" s="259"/>
      <c r="B1060" s="26"/>
      <c r="C1060" s="260"/>
      <c r="D1060" s="261"/>
      <c r="E1060" s="1006"/>
      <c r="F1060" s="1006"/>
    </row>
    <row r="1061" spans="1:6" s="42" customFormat="1" outlineLevel="1">
      <c r="A1061" s="252" t="s">
        <v>588</v>
      </c>
      <c r="B1061" s="522" t="s">
        <v>448</v>
      </c>
      <c r="C1061" s="523"/>
      <c r="D1061" s="303"/>
      <c r="E1061" s="1306"/>
      <c r="F1061" s="1306"/>
    </row>
    <row r="1062" spans="1:6" s="42" customFormat="1" ht="25.5" outlineLevel="1">
      <c r="A1062" s="256"/>
      <c r="B1062" s="524" t="s">
        <v>399</v>
      </c>
      <c r="C1062" s="257"/>
      <c r="D1062" s="258"/>
      <c r="E1062" s="1005"/>
      <c r="F1062" s="1005"/>
    </row>
    <row r="1063" spans="1:6" s="244" customFormat="1" outlineLevel="1">
      <c r="A1063" s="259"/>
      <c r="B1063" s="26" t="s">
        <v>161</v>
      </c>
      <c r="C1063" s="260"/>
      <c r="D1063" s="261"/>
      <c r="E1063" s="1006"/>
      <c r="F1063" s="1006"/>
    </row>
    <row r="1064" spans="1:6" s="244" customFormat="1" outlineLevel="1">
      <c r="A1064" s="266" t="s">
        <v>501</v>
      </c>
      <c r="B1064" s="515" t="s">
        <v>449</v>
      </c>
      <c r="C1064" s="268" t="s">
        <v>1063</v>
      </c>
      <c r="D1064" s="452">
        <v>150</v>
      </c>
      <c r="E1064" s="243"/>
      <c r="F1064" s="1280" t="str">
        <f t="shared" ref="F1064:F1065" si="142">IF(N(E1064),ROUND(E1064*D1064,2),"")</f>
        <v/>
      </c>
    </row>
    <row r="1065" spans="1:6" s="42" customFormat="1" outlineLevel="1">
      <c r="A1065" s="266" t="s">
        <v>502</v>
      </c>
      <c r="B1065" s="515" t="s">
        <v>450</v>
      </c>
      <c r="C1065" s="268" t="s">
        <v>1063</v>
      </c>
      <c r="D1065" s="452">
        <v>20</v>
      </c>
      <c r="E1065" s="243"/>
      <c r="F1065" s="1280" t="str">
        <f t="shared" si="142"/>
        <v/>
      </c>
    </row>
    <row r="1066" spans="1:6" s="42" customFormat="1" outlineLevel="1">
      <c r="A1066" s="259"/>
      <c r="B1066" s="26"/>
      <c r="C1066" s="260"/>
      <c r="D1066" s="261"/>
      <c r="E1066" s="1006"/>
      <c r="F1066" s="1006"/>
    </row>
    <row r="1067" spans="1:6" s="42" customFormat="1" outlineLevel="1">
      <c r="A1067" s="252" t="s">
        <v>494</v>
      </c>
      <c r="B1067" s="522" t="s">
        <v>451</v>
      </c>
      <c r="C1067" s="523"/>
      <c r="D1067" s="303"/>
      <c r="E1067" s="1306"/>
      <c r="F1067" s="1306"/>
    </row>
    <row r="1068" spans="1:6" s="42" customFormat="1" ht="25.5" outlineLevel="1">
      <c r="A1068" s="256"/>
      <c r="B1068" s="524" t="s">
        <v>452</v>
      </c>
      <c r="C1068" s="257"/>
      <c r="D1068" s="258"/>
      <c r="E1068" s="1005"/>
      <c r="F1068" s="1005"/>
    </row>
    <row r="1069" spans="1:6" s="244" customFormat="1" outlineLevel="1">
      <c r="A1069" s="259"/>
      <c r="B1069" s="26" t="s">
        <v>1294</v>
      </c>
      <c r="C1069" s="260"/>
      <c r="D1069" s="261"/>
      <c r="E1069" s="1006"/>
      <c r="F1069" s="1006"/>
    </row>
    <row r="1070" spans="1:6" s="244" customFormat="1" outlineLevel="1">
      <c r="A1070" s="266" t="s">
        <v>519</v>
      </c>
      <c r="B1070" s="515" t="s">
        <v>453</v>
      </c>
      <c r="C1070" s="268" t="s">
        <v>491</v>
      </c>
      <c r="D1070" s="303">
        <v>3</v>
      </c>
      <c r="E1070" s="243"/>
      <c r="F1070" s="1280" t="str">
        <f t="shared" ref="F1070:F1071" si="143">IF(N(E1070),ROUND(E1070*D1070,2),"")</f>
        <v/>
      </c>
    </row>
    <row r="1071" spans="1:6" s="42" customFormat="1" outlineLevel="1">
      <c r="A1071" s="266" t="s">
        <v>586</v>
      </c>
      <c r="B1071" s="515" t="s">
        <v>454</v>
      </c>
      <c r="C1071" s="268" t="s">
        <v>491</v>
      </c>
      <c r="D1071" s="265">
        <v>7</v>
      </c>
      <c r="E1071" s="243"/>
      <c r="F1071" s="1280" t="str">
        <f t="shared" si="143"/>
        <v/>
      </c>
    </row>
    <row r="1072" spans="1:6" s="14" customFormat="1" outlineLevel="1">
      <c r="A1072" s="259"/>
      <c r="B1072" s="26"/>
      <c r="C1072" s="260"/>
      <c r="D1072" s="261"/>
      <c r="E1072" s="1164"/>
      <c r="F1072" s="1320"/>
    </row>
    <row r="1073" spans="1:9" s="14" customFormat="1" outlineLevel="1">
      <c r="A1073" s="533" t="s">
        <v>897</v>
      </c>
      <c r="B1073" s="15" t="s">
        <v>2095</v>
      </c>
      <c r="C1073" s="395" t="s">
        <v>1063</v>
      </c>
      <c r="D1073" s="377">
        <v>20</v>
      </c>
      <c r="E1073" s="988"/>
      <c r="F1073" s="1277" t="str">
        <f t="shared" ref="F1073" si="144">IF(N(E1073),ROUND(E1073*D1073,2),"")</f>
        <v/>
      </c>
    </row>
    <row r="1074" spans="1:9" s="14" customFormat="1" ht="38.25" outlineLevel="1">
      <c r="A1074" s="500"/>
      <c r="B1074" s="21" t="s">
        <v>469</v>
      </c>
      <c r="C1074" s="538"/>
      <c r="D1074" s="539"/>
      <c r="E1074" s="1301"/>
      <c r="F1074" s="1301"/>
    </row>
    <row r="1075" spans="1:9" s="14" customFormat="1" outlineLevel="1">
      <c r="A1075" s="540"/>
      <c r="B1075" s="541" t="s">
        <v>1255</v>
      </c>
      <c r="C1075" s="542"/>
      <c r="D1075" s="543"/>
      <c r="E1075" s="1335"/>
      <c r="F1075" s="1335"/>
    </row>
    <row r="1076" spans="1:9" s="14" customFormat="1" outlineLevel="1">
      <c r="A1076" s="566"/>
      <c r="B1076" s="22"/>
      <c r="C1076" s="538"/>
      <c r="D1076" s="539"/>
      <c r="E1076" s="1301"/>
      <c r="F1076" s="1375"/>
    </row>
    <row r="1077" spans="1:9" s="14" customFormat="1" outlineLevel="1">
      <c r="A1077" s="533" t="s">
        <v>898</v>
      </c>
      <c r="B1077" s="15" t="s">
        <v>2096</v>
      </c>
      <c r="C1077" s="395" t="s">
        <v>1063</v>
      </c>
      <c r="D1077" s="377">
        <v>10</v>
      </c>
      <c r="E1077" s="988"/>
      <c r="F1077" s="1277" t="str">
        <f t="shared" ref="F1077" si="145">IF(N(E1077),ROUND(E1077*D1077,2),"")</f>
        <v/>
      </c>
    </row>
    <row r="1078" spans="1:9" s="14" customFormat="1" ht="51" outlineLevel="1">
      <c r="A1078" s="500"/>
      <c r="B1078" s="21" t="s">
        <v>468</v>
      </c>
      <c r="C1078" s="538"/>
      <c r="D1078" s="539"/>
      <c r="E1078" s="1399"/>
      <c r="F1078" s="1399"/>
    </row>
    <row r="1079" spans="1:9" s="244" customFormat="1" outlineLevel="1">
      <c r="A1079" s="540"/>
      <c r="B1079" s="541" t="s">
        <v>1255</v>
      </c>
      <c r="C1079" s="542"/>
      <c r="D1079" s="543"/>
      <c r="E1079" s="1325"/>
      <c r="F1079" s="1326"/>
    </row>
    <row r="1080" spans="1:9" s="42" customFormat="1" outlineLevel="1">
      <c r="A1080" s="269"/>
      <c r="B1080" s="267"/>
      <c r="C1080" s="271"/>
      <c r="D1080" s="272"/>
      <c r="E1080" s="1325"/>
      <c r="F1080" s="1400"/>
    </row>
    <row r="1081" spans="1:9" s="42" customFormat="1" outlineLevel="1">
      <c r="A1081" s="252" t="s">
        <v>899</v>
      </c>
      <c r="B1081" s="3" t="s">
        <v>1097</v>
      </c>
      <c r="C1081" s="254" t="s">
        <v>159</v>
      </c>
      <c r="D1081" s="474">
        <v>1</v>
      </c>
      <c r="E1081" s="941"/>
      <c r="F1081" s="1277" t="str">
        <f t="shared" ref="F1081" si="146">IF(N(E1081),ROUND(E1081*D1081,2),"")</f>
        <v/>
      </c>
    </row>
    <row r="1082" spans="1:9" s="42" customFormat="1" ht="102" outlineLevel="1">
      <c r="A1082" s="256"/>
      <c r="B1082" s="711" t="s">
        <v>1723</v>
      </c>
      <c r="C1082" s="257"/>
      <c r="D1082" s="258"/>
      <c r="E1082" s="849"/>
      <c r="F1082" s="1394"/>
    </row>
    <row r="1083" spans="1:9" s="42" customFormat="1">
      <c r="A1083" s="259"/>
      <c r="B1083" s="26" t="s">
        <v>386</v>
      </c>
      <c r="C1083" s="260"/>
      <c r="D1083" s="261"/>
      <c r="E1083" s="1402"/>
      <c r="F1083" s="1006"/>
      <c r="G1083" s="13"/>
      <c r="H1083" s="41"/>
      <c r="I1083" s="41"/>
    </row>
    <row r="1084" spans="1:9" s="46" customFormat="1" ht="20.100000000000001" customHeight="1" thickBot="1">
      <c r="A1084" s="108"/>
      <c r="B1084" s="109"/>
      <c r="C1084" s="110"/>
      <c r="D1084" s="111"/>
      <c r="E1084" s="1212"/>
      <c r="F1084" s="1213"/>
      <c r="G1084" s="45"/>
      <c r="H1084" s="45"/>
    </row>
    <row r="1085" spans="1:9" s="87" customFormat="1" ht="13.5" thickBot="1">
      <c r="A1085" s="142"/>
      <c r="B1085" s="164" t="s">
        <v>470</v>
      </c>
      <c r="C1085" s="144"/>
      <c r="D1085" s="144"/>
      <c r="E1085" s="163"/>
      <c r="F1085" s="1284">
        <f>SUM(F1028:F1084)</f>
        <v>0</v>
      </c>
      <c r="G1085" s="25"/>
      <c r="H1085" s="25"/>
    </row>
    <row r="1086" spans="1:9" s="46" customFormat="1">
      <c r="A1086" s="100"/>
      <c r="B1086" s="101"/>
      <c r="C1086" s="159"/>
      <c r="D1086" s="73"/>
      <c r="E1086" s="1261"/>
      <c r="F1086" s="1262"/>
      <c r="G1086" s="45"/>
      <c r="H1086" s="45"/>
    </row>
    <row r="1087" spans="1:9" s="87" customFormat="1">
      <c r="A1087" s="79" t="s">
        <v>1346</v>
      </c>
      <c r="B1087" s="80" t="s">
        <v>471</v>
      </c>
      <c r="C1087" s="81"/>
      <c r="D1087" s="82"/>
      <c r="E1087" s="1158"/>
      <c r="F1087" s="1159"/>
      <c r="G1087" s="25"/>
      <c r="H1087" s="25"/>
    </row>
    <row r="1088" spans="1:9" s="14" customFormat="1" outlineLevel="1">
      <c r="A1088" s="83"/>
      <c r="B1088" s="84"/>
      <c r="C1088" s="85"/>
      <c r="D1088" s="86"/>
      <c r="E1088" s="1261"/>
      <c r="F1088" s="1262"/>
    </row>
    <row r="1089" spans="1:6" s="14" customFormat="1" outlineLevel="1">
      <c r="A1089" s="533" t="s">
        <v>490</v>
      </c>
      <c r="B1089" s="15" t="s">
        <v>1385</v>
      </c>
      <c r="C1089" s="395"/>
      <c r="D1089" s="377"/>
      <c r="E1089" s="1341"/>
      <c r="F1089" s="1341"/>
    </row>
    <row r="1090" spans="1:6" s="14" customFormat="1" ht="38.25" outlineLevel="1">
      <c r="A1090" s="500"/>
      <c r="B1090" s="21" t="s">
        <v>1386</v>
      </c>
      <c r="C1090" s="538"/>
      <c r="D1090" s="539"/>
      <c r="E1090" s="1301"/>
      <c r="F1090" s="1301"/>
    </row>
    <row r="1091" spans="1:6" s="42" customFormat="1" outlineLevel="1">
      <c r="A1091" s="540"/>
      <c r="B1091" s="541" t="s">
        <v>1255</v>
      </c>
      <c r="C1091" s="542"/>
      <c r="D1091" s="543"/>
      <c r="E1091" s="1335"/>
      <c r="F1091" s="1335"/>
    </row>
    <row r="1092" spans="1:6" s="244" customFormat="1" outlineLevel="1">
      <c r="A1092" s="418" t="s">
        <v>487</v>
      </c>
      <c r="B1092" s="515" t="s">
        <v>2086</v>
      </c>
      <c r="C1092" s="690" t="s">
        <v>1063</v>
      </c>
      <c r="D1092" s="452">
        <v>265</v>
      </c>
      <c r="E1092" s="242"/>
      <c r="F1092" s="1312" t="str">
        <f t="shared" ref="F1092:F1094" si="147">IF(N(E1092),ROUND(E1092*D1092,2),"")</f>
        <v/>
      </c>
    </row>
    <row r="1093" spans="1:6" s="14" customFormat="1" outlineLevel="1">
      <c r="A1093" s="269"/>
      <c r="B1093" s="267"/>
      <c r="C1093" s="271"/>
      <c r="D1093" s="272"/>
      <c r="E1093" s="1162"/>
      <c r="F1093" s="1321"/>
    </row>
    <row r="1094" spans="1:6" s="14" customFormat="1" outlineLevel="1">
      <c r="A1094" s="533" t="s">
        <v>492</v>
      </c>
      <c r="B1094" s="15" t="s">
        <v>2097</v>
      </c>
      <c r="C1094" s="395" t="s">
        <v>491</v>
      </c>
      <c r="D1094" s="377">
        <v>4</v>
      </c>
      <c r="E1094" s="988"/>
      <c r="F1094" s="1311" t="str">
        <f t="shared" si="147"/>
        <v/>
      </c>
    </row>
    <row r="1095" spans="1:6" s="14" customFormat="1" ht="51" outlineLevel="1">
      <c r="A1095" s="500"/>
      <c r="B1095" s="642" t="s">
        <v>2098</v>
      </c>
      <c r="C1095" s="538"/>
      <c r="D1095" s="539"/>
      <c r="E1095" s="1345"/>
      <c r="F1095" s="1324"/>
    </row>
    <row r="1096" spans="1:6" s="244" customFormat="1" outlineLevel="1">
      <c r="A1096" s="540"/>
      <c r="B1096" s="541" t="s">
        <v>524</v>
      </c>
      <c r="C1096" s="542"/>
      <c r="D1096" s="543"/>
      <c r="E1096" s="1325"/>
      <c r="F1096" s="1326"/>
    </row>
    <row r="1097" spans="1:6" s="14" customFormat="1" outlineLevel="1">
      <c r="A1097" s="269"/>
      <c r="B1097" s="267"/>
      <c r="C1097" s="271"/>
      <c r="D1097" s="272"/>
      <c r="E1097" s="1162"/>
      <c r="F1097" s="1321"/>
    </row>
    <row r="1098" spans="1:6" s="14" customFormat="1" outlineLevel="1">
      <c r="A1098" s="533" t="s">
        <v>493</v>
      </c>
      <c r="B1098" s="15" t="s">
        <v>2099</v>
      </c>
      <c r="C1098" s="395" t="s">
        <v>491</v>
      </c>
      <c r="D1098" s="377">
        <v>10</v>
      </c>
      <c r="E1098" s="988"/>
      <c r="F1098" s="1311" t="str">
        <f t="shared" ref="F1098" si="148">IF(N(E1098),ROUND(E1098*D1098,2),"")</f>
        <v/>
      </c>
    </row>
    <row r="1099" spans="1:6" s="14" customFormat="1" ht="63.75" outlineLevel="1">
      <c r="A1099" s="500"/>
      <c r="B1099" s="642" t="s">
        <v>2100</v>
      </c>
      <c r="C1099" s="538"/>
      <c r="D1099" s="539"/>
      <c r="E1099" s="1345"/>
      <c r="F1099" s="1324"/>
    </row>
    <row r="1100" spans="1:6" s="244" customFormat="1" outlineLevel="1">
      <c r="A1100" s="540"/>
      <c r="B1100" s="541" t="s">
        <v>524</v>
      </c>
      <c r="C1100" s="542"/>
      <c r="D1100" s="543"/>
      <c r="E1100" s="1325"/>
      <c r="F1100" s="1326"/>
    </row>
    <row r="1101" spans="1:6" s="14" customFormat="1" outlineLevel="1">
      <c r="A1101" s="269"/>
      <c r="B1101" s="267"/>
      <c r="C1101" s="271"/>
      <c r="D1101" s="272"/>
      <c r="E1101" s="1162"/>
      <c r="F1101" s="1321"/>
    </row>
    <row r="1102" spans="1:6" s="14" customFormat="1" outlineLevel="1">
      <c r="A1102" s="533" t="s">
        <v>901</v>
      </c>
      <c r="B1102" s="15" t="s">
        <v>528</v>
      </c>
      <c r="C1102" s="395" t="s">
        <v>491</v>
      </c>
      <c r="D1102" s="377">
        <v>6</v>
      </c>
      <c r="E1102" s="988"/>
      <c r="F1102" s="1311" t="str">
        <f t="shared" ref="F1102" si="149">IF(N(E1102),ROUND(E1102*D1102,2),"")</f>
        <v/>
      </c>
    </row>
    <row r="1103" spans="1:6" s="14" customFormat="1" ht="51" outlineLevel="1">
      <c r="A1103" s="500"/>
      <c r="B1103" s="35" t="s">
        <v>2101</v>
      </c>
      <c r="C1103" s="538"/>
      <c r="D1103" s="539"/>
      <c r="E1103" s="1345"/>
      <c r="F1103" s="1324"/>
    </row>
    <row r="1104" spans="1:6" s="244" customFormat="1" outlineLevel="1">
      <c r="A1104" s="540"/>
      <c r="B1104" s="541" t="s">
        <v>524</v>
      </c>
      <c r="C1104" s="542"/>
      <c r="D1104" s="543"/>
      <c r="E1104" s="1325"/>
      <c r="F1104" s="1326"/>
    </row>
    <row r="1105" spans="1:6" s="14" customFormat="1" outlineLevel="1">
      <c r="A1105" s="269"/>
      <c r="B1105" s="267"/>
      <c r="C1105" s="271"/>
      <c r="D1105" s="272"/>
      <c r="E1105" s="1162"/>
      <c r="F1105" s="1321"/>
    </row>
    <row r="1106" spans="1:6" s="14" customFormat="1" outlineLevel="1">
      <c r="A1106" s="533" t="s">
        <v>588</v>
      </c>
      <c r="B1106" s="15" t="s">
        <v>528</v>
      </c>
      <c r="C1106" s="395" t="s">
        <v>491</v>
      </c>
      <c r="D1106" s="377">
        <v>7</v>
      </c>
      <c r="E1106" s="988"/>
      <c r="F1106" s="1311" t="str">
        <f t="shared" ref="F1106" si="150">IF(N(E1106),ROUND(E1106*D1106,2),"")</f>
        <v/>
      </c>
    </row>
    <row r="1107" spans="1:6" s="14" customFormat="1" ht="51" outlineLevel="1">
      <c r="A1107" s="500"/>
      <c r="B1107" s="642" t="s">
        <v>2102</v>
      </c>
      <c r="C1107" s="538"/>
      <c r="D1107" s="539"/>
      <c r="E1107" s="1345"/>
      <c r="F1107" s="1324"/>
    </row>
    <row r="1108" spans="1:6" s="244" customFormat="1" outlineLevel="1">
      <c r="A1108" s="540"/>
      <c r="B1108" s="541" t="s">
        <v>524</v>
      </c>
      <c r="C1108" s="542"/>
      <c r="D1108" s="543"/>
      <c r="E1108" s="1325"/>
      <c r="F1108" s="1326"/>
    </row>
    <row r="1109" spans="1:6" s="14" customFormat="1" outlineLevel="1">
      <c r="A1109" s="269"/>
      <c r="B1109" s="267"/>
      <c r="C1109" s="271"/>
      <c r="D1109" s="272"/>
      <c r="E1109" s="1162"/>
      <c r="F1109" s="1320"/>
    </row>
    <row r="1110" spans="1:6" s="14" customFormat="1" outlineLevel="1">
      <c r="A1110" s="533" t="s">
        <v>494</v>
      </c>
      <c r="B1110" s="15" t="s">
        <v>529</v>
      </c>
      <c r="C1110" s="395" t="s">
        <v>491</v>
      </c>
      <c r="D1110" s="377">
        <v>14</v>
      </c>
      <c r="E1110" s="988"/>
      <c r="F1110" s="1403" t="str">
        <f t="shared" ref="F1110" si="151">IF(N(E1110),ROUND(E1110*D1110,2),"")</f>
        <v/>
      </c>
    </row>
    <row r="1111" spans="1:6" s="14" customFormat="1" ht="63.75" outlineLevel="1">
      <c r="A1111" s="500"/>
      <c r="B1111" s="642" t="s">
        <v>530</v>
      </c>
      <c r="C1111" s="538"/>
      <c r="D1111" s="539"/>
      <c r="E1111" s="1345"/>
      <c r="F1111" s="1324"/>
    </row>
    <row r="1112" spans="1:6" s="244" customFormat="1" outlineLevel="1">
      <c r="A1112" s="540"/>
      <c r="B1112" s="541" t="s">
        <v>524</v>
      </c>
      <c r="C1112" s="542"/>
      <c r="D1112" s="543"/>
      <c r="E1112" s="1325"/>
      <c r="F1112" s="1326"/>
    </row>
    <row r="1113" spans="1:6" s="14" customFormat="1" outlineLevel="1">
      <c r="A1113" s="269"/>
      <c r="B1113" s="267"/>
      <c r="C1113" s="271"/>
      <c r="D1113" s="272"/>
      <c r="E1113" s="1162"/>
      <c r="F1113" s="1321"/>
    </row>
    <row r="1114" spans="1:6" s="14" customFormat="1" outlineLevel="1">
      <c r="A1114" s="533" t="s">
        <v>897</v>
      </c>
      <c r="B1114" s="15" t="s">
        <v>2103</v>
      </c>
      <c r="C1114" s="395" t="s">
        <v>491</v>
      </c>
      <c r="D1114" s="377">
        <v>14</v>
      </c>
      <c r="E1114" s="988"/>
      <c r="F1114" s="1311" t="str">
        <f t="shared" ref="F1114" si="152">IF(N(E1114),ROUND(E1114*D1114,2),"")</f>
        <v/>
      </c>
    </row>
    <row r="1115" spans="1:6" s="14" customFormat="1" ht="63.75" outlineLevel="1">
      <c r="A1115" s="500"/>
      <c r="B1115" s="712" t="s">
        <v>2104</v>
      </c>
      <c r="C1115" s="538"/>
      <c r="D1115" s="539"/>
      <c r="E1115" s="1345"/>
      <c r="F1115" s="1324"/>
    </row>
    <row r="1116" spans="1:6" s="244" customFormat="1" outlineLevel="1">
      <c r="A1116" s="540"/>
      <c r="B1116" s="541" t="s">
        <v>525</v>
      </c>
      <c r="C1116" s="542"/>
      <c r="D1116" s="543"/>
      <c r="E1116" s="1325"/>
      <c r="F1116" s="1326"/>
    </row>
    <row r="1117" spans="1:6" s="14" customFormat="1" outlineLevel="1">
      <c r="A1117" s="269"/>
      <c r="B1117" s="267"/>
      <c r="C1117" s="271"/>
      <c r="D1117" s="272"/>
      <c r="E1117" s="1162"/>
      <c r="F1117" s="1321"/>
    </row>
    <row r="1118" spans="1:6" s="14" customFormat="1" outlineLevel="1">
      <c r="A1118" s="533" t="s">
        <v>898</v>
      </c>
      <c r="B1118" s="15" t="s">
        <v>526</v>
      </c>
      <c r="C1118" s="395" t="s">
        <v>491</v>
      </c>
      <c r="D1118" s="377">
        <v>14</v>
      </c>
      <c r="E1118" s="988"/>
      <c r="F1118" s="1311" t="str">
        <f t="shared" ref="F1118" si="153">IF(N(E1118),ROUND(E1118*D1118,2),"")</f>
        <v/>
      </c>
    </row>
    <row r="1119" spans="1:6" s="14" customFormat="1" outlineLevel="1">
      <c r="A1119" s="500"/>
      <c r="B1119" s="21" t="s">
        <v>527</v>
      </c>
      <c r="C1119" s="538"/>
      <c r="D1119" s="539"/>
      <c r="E1119" s="1345"/>
      <c r="F1119" s="1324"/>
    </row>
    <row r="1120" spans="1:6" s="14" customFormat="1" outlineLevel="1">
      <c r="A1120" s="540"/>
      <c r="B1120" s="541" t="s">
        <v>430</v>
      </c>
      <c r="C1120" s="542"/>
      <c r="D1120" s="543"/>
      <c r="E1120" s="1325"/>
      <c r="F1120" s="1326"/>
    </row>
    <row r="1121" spans="1:6" s="14" customFormat="1" outlineLevel="1">
      <c r="A1121" s="566"/>
      <c r="B1121" s="22"/>
      <c r="C1121" s="538"/>
      <c r="D1121" s="539"/>
      <c r="E1121" s="1345"/>
      <c r="F1121" s="1377"/>
    </row>
    <row r="1122" spans="1:6" s="14" customFormat="1" outlineLevel="1">
      <c r="A1122" s="533" t="s">
        <v>899</v>
      </c>
      <c r="B1122" s="15" t="s">
        <v>472</v>
      </c>
      <c r="C1122" s="395" t="s">
        <v>491</v>
      </c>
      <c r="D1122" s="377">
        <v>16</v>
      </c>
      <c r="E1122" s="988"/>
      <c r="F1122" s="1311" t="str">
        <f t="shared" ref="F1122" si="154">IF(N(E1122),ROUND(E1122*D1122,2),"")</f>
        <v/>
      </c>
    </row>
    <row r="1123" spans="1:6" s="14" customFormat="1" ht="76.5" outlineLevel="1">
      <c r="A1123" s="500"/>
      <c r="B1123" s="21" t="s">
        <v>522</v>
      </c>
      <c r="C1123" s="538"/>
      <c r="D1123" s="539"/>
      <c r="E1123" s="1301"/>
      <c r="F1123" s="1301"/>
    </row>
    <row r="1124" spans="1:6" s="244" customFormat="1" outlineLevel="1">
      <c r="A1124" s="540"/>
      <c r="B1124" s="541" t="s">
        <v>1316</v>
      </c>
      <c r="C1124" s="542"/>
      <c r="D1124" s="543"/>
      <c r="E1124" s="1335"/>
      <c r="F1124" s="1335"/>
    </row>
    <row r="1125" spans="1:6" s="14" customFormat="1" outlineLevel="1">
      <c r="A1125" s="269"/>
      <c r="B1125" s="267"/>
      <c r="C1125" s="271"/>
      <c r="D1125" s="272"/>
      <c r="E1125" s="1162"/>
      <c r="F1125" s="1163"/>
    </row>
    <row r="1126" spans="1:6" s="14" customFormat="1" ht="25.5" outlineLevel="1">
      <c r="A1126" s="533" t="s">
        <v>909</v>
      </c>
      <c r="B1126" s="15" t="s">
        <v>2105</v>
      </c>
      <c r="C1126" s="395" t="s">
        <v>491</v>
      </c>
      <c r="D1126" s="377">
        <v>14</v>
      </c>
      <c r="E1126" s="988"/>
      <c r="F1126" s="1311" t="str">
        <f t="shared" ref="F1126" si="155">IF(N(E1126),ROUND(E1126*D1126,2),"")</f>
        <v/>
      </c>
    </row>
    <row r="1127" spans="1:6" s="14" customFormat="1" ht="51" outlineLevel="1">
      <c r="A1127" s="500"/>
      <c r="B1127" s="21" t="s">
        <v>523</v>
      </c>
      <c r="C1127" s="538"/>
      <c r="D1127" s="539"/>
      <c r="E1127" s="1301"/>
      <c r="F1127" s="1301"/>
    </row>
    <row r="1128" spans="1:6" s="14" customFormat="1" outlineLevel="1">
      <c r="A1128" s="540"/>
      <c r="B1128" s="541" t="s">
        <v>1316</v>
      </c>
      <c r="C1128" s="542"/>
      <c r="D1128" s="543"/>
      <c r="E1128" s="1335"/>
      <c r="F1128" s="1335"/>
    </row>
    <row r="1129" spans="1:6" s="14" customFormat="1" outlineLevel="1">
      <c r="A1129" s="540"/>
      <c r="B1129" s="541"/>
      <c r="C1129" s="542"/>
      <c r="D1129" s="543"/>
      <c r="E1129" s="1335"/>
      <c r="F1129" s="1335"/>
    </row>
    <row r="1130" spans="1:6" s="14" customFormat="1" ht="51" outlineLevel="1">
      <c r="A1130" s="533" t="s">
        <v>916</v>
      </c>
      <c r="B1130" s="15" t="s">
        <v>2106</v>
      </c>
      <c r="C1130" s="395" t="s">
        <v>491</v>
      </c>
      <c r="D1130" s="377">
        <v>25</v>
      </c>
      <c r="E1130" s="988"/>
      <c r="F1130" s="1311" t="str">
        <f t="shared" ref="F1130" si="156">IF(N(E1130),ROUND(E1130*D1130,2),"")</f>
        <v/>
      </c>
    </row>
    <row r="1131" spans="1:6" s="14" customFormat="1" outlineLevel="1">
      <c r="A1131" s="540"/>
      <c r="B1131" s="541" t="s">
        <v>1316</v>
      </c>
      <c r="C1131" s="542"/>
      <c r="D1131" s="543"/>
      <c r="E1131" s="1335"/>
      <c r="F1131" s="1335"/>
    </row>
    <row r="1132" spans="1:6" s="14" customFormat="1" outlineLevel="1">
      <c r="A1132" s="540"/>
      <c r="B1132" s="541"/>
      <c r="C1132" s="542"/>
      <c r="D1132" s="543"/>
      <c r="E1132" s="1335"/>
      <c r="F1132" s="1335"/>
    </row>
    <row r="1133" spans="1:6" s="14" customFormat="1" ht="76.5" outlineLevel="1">
      <c r="A1133" s="540" t="s">
        <v>987</v>
      </c>
      <c r="B1133" s="541" t="s">
        <v>2107</v>
      </c>
      <c r="C1133" s="579" t="s">
        <v>491</v>
      </c>
      <c r="D1133" s="580">
        <v>20</v>
      </c>
      <c r="E1133" s="985"/>
      <c r="F1133" s="1312" t="str">
        <f t="shared" ref="F1133" si="157">IF(N(E1133),ROUND(E1133*D1133,2),"")</f>
        <v/>
      </c>
    </row>
    <row r="1134" spans="1:6" s="14" customFormat="1" outlineLevel="1">
      <c r="A1134" s="540"/>
      <c r="B1134" s="541"/>
      <c r="C1134" s="542"/>
      <c r="D1134" s="543"/>
      <c r="E1134" s="1325"/>
      <c r="F1134" s="1326"/>
    </row>
    <row r="1135" spans="1:6" s="14" customFormat="1" ht="25.5" outlineLevel="1">
      <c r="A1135" s="540" t="s">
        <v>990</v>
      </c>
      <c r="B1135" s="541" t="s">
        <v>2108</v>
      </c>
      <c r="C1135" s="542" t="s">
        <v>491</v>
      </c>
      <c r="D1135" s="543">
        <v>10</v>
      </c>
      <c r="E1135" s="983"/>
      <c r="F1135" s="1312" t="str">
        <f t="shared" ref="F1135:F1143" si="158">IF(N(E1135),ROUND(E1135*D1135,2),"")</f>
        <v/>
      </c>
    </row>
    <row r="1136" spans="1:6" s="14" customFormat="1" outlineLevel="1">
      <c r="A1136" s="540"/>
      <c r="B1136" s="541"/>
      <c r="C1136" s="542"/>
      <c r="D1136" s="543"/>
      <c r="E1136" s="1325"/>
      <c r="F1136" s="1326"/>
    </row>
    <row r="1137" spans="1:9" s="14" customFormat="1" ht="38.25" outlineLevel="1">
      <c r="A1137" s="540" t="s">
        <v>991</v>
      </c>
      <c r="B1137" s="541" t="s">
        <v>2109</v>
      </c>
      <c r="C1137" s="542" t="s">
        <v>491</v>
      </c>
      <c r="D1137" s="543">
        <v>10</v>
      </c>
      <c r="E1137" s="983"/>
      <c r="F1137" s="1312" t="str">
        <f t="shared" si="158"/>
        <v/>
      </c>
    </row>
    <row r="1138" spans="1:9" s="14" customFormat="1" outlineLevel="1">
      <c r="A1138" s="540"/>
      <c r="B1138" s="541"/>
      <c r="C1138" s="542"/>
      <c r="D1138" s="543"/>
      <c r="E1138" s="1335"/>
      <c r="F1138" s="1335"/>
    </row>
    <row r="1139" spans="1:9" s="14" customFormat="1" ht="38.25" outlineLevel="1">
      <c r="A1139" s="540" t="s">
        <v>992</v>
      </c>
      <c r="B1139" s="541" t="s">
        <v>2110</v>
      </c>
      <c r="C1139" s="542" t="s">
        <v>491</v>
      </c>
      <c r="D1139" s="543">
        <v>4</v>
      </c>
      <c r="E1139" s="985"/>
      <c r="F1139" s="1312" t="str">
        <f t="shared" si="158"/>
        <v/>
      </c>
    </row>
    <row r="1140" spans="1:9" s="14" customFormat="1" outlineLevel="1">
      <c r="A1140" s="540"/>
      <c r="B1140" s="541"/>
      <c r="C1140" s="542"/>
      <c r="D1140" s="543"/>
      <c r="E1140" s="1325"/>
      <c r="F1140" s="1326"/>
    </row>
    <row r="1141" spans="1:9" s="42" customFormat="1" outlineLevel="1">
      <c r="A1141" s="540" t="s">
        <v>1037</v>
      </c>
      <c r="B1141" s="541" t="s">
        <v>2111</v>
      </c>
      <c r="C1141" s="542" t="s">
        <v>257</v>
      </c>
      <c r="D1141" s="713">
        <v>1</v>
      </c>
      <c r="E1141" s="983"/>
      <c r="F1141" s="1312" t="str">
        <f t="shared" si="158"/>
        <v/>
      </c>
    </row>
    <row r="1142" spans="1:9" s="42" customFormat="1" outlineLevel="1">
      <c r="A1142" s="259"/>
      <c r="B1142" s="26"/>
      <c r="C1142" s="260"/>
      <c r="D1142" s="261"/>
      <c r="E1142" s="1325"/>
      <c r="F1142" s="1326"/>
    </row>
    <row r="1143" spans="1:9" s="42" customFormat="1" ht="25.5" outlineLevel="1">
      <c r="A1143" s="252" t="s">
        <v>1038</v>
      </c>
      <c r="B1143" s="3" t="s">
        <v>2112</v>
      </c>
      <c r="C1143" s="254" t="s">
        <v>159</v>
      </c>
      <c r="D1143" s="474">
        <v>1</v>
      </c>
      <c r="E1143" s="988"/>
      <c r="F1143" s="1311" t="str">
        <f t="shared" si="158"/>
        <v/>
      </c>
    </row>
    <row r="1144" spans="1:9" s="42" customFormat="1" ht="76.5" outlineLevel="1">
      <c r="A1144" s="256"/>
      <c r="B1144" s="711" t="s">
        <v>1724</v>
      </c>
      <c r="C1144" s="257"/>
      <c r="D1144" s="258"/>
      <c r="E1144" s="1005"/>
      <c r="F1144" s="1005"/>
    </row>
    <row r="1145" spans="1:9" s="42" customFormat="1">
      <c r="A1145" s="259"/>
      <c r="B1145" s="26" t="s">
        <v>386</v>
      </c>
      <c r="C1145" s="260"/>
      <c r="D1145" s="261"/>
      <c r="E1145" s="1006"/>
      <c r="F1145" s="1006"/>
      <c r="G1145" s="13"/>
      <c r="H1145" s="41"/>
      <c r="I1145" s="41"/>
    </row>
    <row r="1146" spans="1:9" s="46" customFormat="1" ht="20.100000000000001" customHeight="1" thickBot="1">
      <c r="A1146" s="108"/>
      <c r="B1146" s="109"/>
      <c r="C1146" s="110"/>
      <c r="D1146" s="111"/>
      <c r="E1146" s="1212"/>
      <c r="F1146" s="1213"/>
      <c r="G1146" s="45"/>
      <c r="H1146" s="45"/>
    </row>
    <row r="1147" spans="1:9" s="87" customFormat="1" ht="13.5" thickBot="1">
      <c r="A1147" s="142"/>
      <c r="B1147" s="164" t="s">
        <v>1387</v>
      </c>
      <c r="C1147" s="144"/>
      <c r="D1147" s="144"/>
      <c r="E1147" s="163"/>
      <c r="F1147" s="1271">
        <f>SUM(F1090:F1146)</f>
        <v>0</v>
      </c>
      <c r="G1147" s="25"/>
      <c r="H1147" s="25"/>
    </row>
    <row r="1148" spans="1:9" s="46" customFormat="1" ht="20.100000000000001" customHeight="1">
      <c r="A1148" s="100"/>
      <c r="B1148" s="101"/>
      <c r="C1148" s="159"/>
      <c r="D1148" s="73"/>
      <c r="E1148" s="1261"/>
      <c r="F1148" s="1262"/>
      <c r="G1148" s="45"/>
      <c r="H1148" s="45"/>
    </row>
    <row r="1149" spans="1:9" s="87" customFormat="1">
      <c r="A1149" s="79" t="s">
        <v>1347</v>
      </c>
      <c r="B1149" s="80" t="s">
        <v>1627</v>
      </c>
      <c r="C1149" s="81"/>
      <c r="D1149" s="82"/>
      <c r="E1149" s="1158"/>
      <c r="F1149" s="1159"/>
      <c r="G1149" s="25"/>
      <c r="H1149" s="25"/>
    </row>
    <row r="1150" spans="1:9" s="46" customFormat="1" ht="20.100000000000001" customHeight="1">
      <c r="A1150" s="100"/>
      <c r="B1150" s="101"/>
      <c r="C1150" s="159"/>
      <c r="D1150" s="73"/>
      <c r="E1150" s="1261"/>
      <c r="F1150" s="1262"/>
      <c r="G1150" s="45"/>
      <c r="H1150" s="45"/>
    </row>
    <row r="1151" spans="1:9" s="42" customFormat="1" collapsed="1">
      <c r="A1151" s="104" t="s">
        <v>2113</v>
      </c>
      <c r="B1151" s="105" t="s">
        <v>1388</v>
      </c>
      <c r="C1151" s="160"/>
      <c r="D1151" s="161"/>
      <c r="E1151" s="1263"/>
      <c r="F1151" s="1264"/>
      <c r="G1151" s="13"/>
      <c r="H1151" s="41"/>
      <c r="I1151" s="41"/>
    </row>
    <row r="1152" spans="1:9" s="14" customFormat="1" outlineLevel="1">
      <c r="A1152" s="108"/>
      <c r="B1152" s="109"/>
      <c r="C1152" s="110"/>
      <c r="D1152" s="111"/>
      <c r="E1152" s="1212"/>
      <c r="F1152" s="1213"/>
      <c r="G1152" s="13"/>
    </row>
    <row r="1153" spans="1:7" s="14" customFormat="1" outlineLevel="1">
      <c r="A1153" s="564" t="s">
        <v>490</v>
      </c>
      <c r="B1153" s="361" t="s">
        <v>1057</v>
      </c>
      <c r="C1153" s="395"/>
      <c r="D1153" s="377"/>
      <c r="E1153" s="1341"/>
      <c r="F1153" s="1341"/>
      <c r="G1153" s="13"/>
    </row>
    <row r="1154" spans="1:7" s="14" customFormat="1" outlineLevel="1">
      <c r="A1154" s="566"/>
      <c r="B1154" s="21" t="s">
        <v>971</v>
      </c>
      <c r="C1154" s="565"/>
      <c r="D1154" s="539"/>
      <c r="E1154" s="1301"/>
      <c r="F1154" s="1301"/>
      <c r="G1154" s="13"/>
    </row>
    <row r="1155" spans="1:7" s="14" customFormat="1" ht="76.5" outlineLevel="1">
      <c r="A1155" s="566"/>
      <c r="B1155" s="21" t="s">
        <v>1719</v>
      </c>
      <c r="C1155" s="565"/>
      <c r="D1155" s="539"/>
      <c r="E1155" s="1301"/>
      <c r="F1155" s="1301"/>
      <c r="G1155" s="13"/>
    </row>
    <row r="1156" spans="1:7" s="14" customFormat="1" ht="25.5" outlineLevel="1">
      <c r="A1156" s="706"/>
      <c r="B1156" s="541" t="s">
        <v>965</v>
      </c>
      <c r="C1156" s="707"/>
      <c r="D1156" s="543"/>
      <c r="E1156" s="1335"/>
      <c r="F1156" s="1335"/>
    </row>
    <row r="1157" spans="1:7" s="435" customFormat="1" outlineLevel="1">
      <c r="A1157" s="631" t="s">
        <v>487</v>
      </c>
      <c r="B1157" s="22" t="s">
        <v>2299</v>
      </c>
      <c r="C1157" s="579" t="s">
        <v>486</v>
      </c>
      <c r="D1157" s="580">
        <v>66</v>
      </c>
      <c r="E1157" s="985"/>
      <c r="F1157" s="1280" t="str">
        <f t="shared" ref="F1157" si="159">IF(N(E1157),ROUND(E1157*D1157,2),"")</f>
        <v/>
      </c>
      <c r="G1157" s="397"/>
    </row>
    <row r="1158" spans="1:7" s="435" customFormat="1" outlineLevel="1">
      <c r="A1158" s="714"/>
      <c r="B1158" s="715"/>
      <c r="C1158" s="716"/>
      <c r="D1158" s="539"/>
      <c r="E1158" s="1345"/>
      <c r="F1158" s="1324"/>
      <c r="G1158" s="397"/>
    </row>
    <row r="1159" spans="1:7" s="435" customFormat="1" outlineLevel="1">
      <c r="A1159" s="585" t="s">
        <v>492</v>
      </c>
      <c r="B1159" s="717" t="s">
        <v>1058</v>
      </c>
      <c r="C1159" s="718"/>
      <c r="D1159" s="377"/>
      <c r="E1159" s="1346"/>
      <c r="F1159" s="1366"/>
      <c r="G1159" s="397"/>
    </row>
    <row r="1160" spans="1:7" s="435" customFormat="1" ht="63.75" outlineLevel="1">
      <c r="A1160" s="636"/>
      <c r="B1160" s="295" t="s">
        <v>2300</v>
      </c>
      <c r="C1160" s="716"/>
      <c r="D1160" s="539"/>
      <c r="E1160" s="1345"/>
      <c r="F1160" s="1324"/>
      <c r="G1160" s="397"/>
    </row>
    <row r="1161" spans="1:7" s="435" customFormat="1" outlineLevel="1">
      <c r="A1161" s="548"/>
      <c r="B1161" s="719" t="s">
        <v>999</v>
      </c>
      <c r="C1161" s="720"/>
      <c r="D1161" s="543"/>
      <c r="E1161" s="1325"/>
      <c r="F1161" s="1326"/>
      <c r="G1161" s="397"/>
    </row>
    <row r="1162" spans="1:7" s="435" customFormat="1" outlineLevel="1">
      <c r="A1162" s="544" t="s">
        <v>483</v>
      </c>
      <c r="B1162" s="22" t="s">
        <v>389</v>
      </c>
      <c r="C1162" s="721" t="s">
        <v>503</v>
      </c>
      <c r="D1162" s="580">
        <v>880</v>
      </c>
      <c r="E1162" s="985"/>
      <c r="F1162" s="1280" t="str">
        <f t="shared" ref="F1162:F1163" si="160">IF(N(E1162),ROUND(E1162*D1162,2),"")</f>
        <v/>
      </c>
      <c r="G1162" s="397"/>
    </row>
    <row r="1163" spans="1:7" s="14" customFormat="1" outlineLevel="1">
      <c r="A1163" s="544" t="s">
        <v>484</v>
      </c>
      <c r="B1163" s="22" t="s">
        <v>390</v>
      </c>
      <c r="C1163" s="721" t="s">
        <v>503</v>
      </c>
      <c r="D1163" s="580">
        <v>460</v>
      </c>
      <c r="E1163" s="985"/>
      <c r="F1163" s="1280" t="str">
        <f t="shared" si="160"/>
        <v/>
      </c>
      <c r="G1163" s="13"/>
    </row>
    <row r="1164" spans="1:7" s="14" customFormat="1" outlineLevel="1">
      <c r="A1164" s="566"/>
      <c r="B1164" s="21"/>
      <c r="C1164" s="538"/>
      <c r="D1164" s="539"/>
      <c r="E1164" s="1345"/>
      <c r="F1164" s="1324"/>
      <c r="G1164" s="13"/>
    </row>
    <row r="1165" spans="1:7" s="14" customFormat="1" outlineLevel="1">
      <c r="A1165" s="564" t="s">
        <v>493</v>
      </c>
      <c r="B1165" s="361" t="s">
        <v>1060</v>
      </c>
      <c r="C1165" s="571"/>
      <c r="D1165" s="377"/>
      <c r="E1165" s="1346"/>
      <c r="F1165" s="1366"/>
      <c r="G1165" s="13"/>
    </row>
    <row r="1166" spans="1:7" s="14" customFormat="1" outlineLevel="1">
      <c r="A1166" s="706"/>
      <c r="B1166" s="541" t="s">
        <v>973</v>
      </c>
      <c r="C1166" s="707"/>
      <c r="D1166" s="543"/>
      <c r="E1166" s="1325"/>
      <c r="F1166" s="1326"/>
      <c r="G1166" s="13"/>
    </row>
    <row r="1167" spans="1:7" s="14" customFormat="1" outlineLevel="1">
      <c r="A1167" s="722"/>
      <c r="B1167" s="723"/>
      <c r="C1167" s="565"/>
      <c r="D1167" s="539"/>
      <c r="E1167" s="1345"/>
      <c r="F1167" s="1324"/>
      <c r="G1167" s="13"/>
    </row>
    <row r="1168" spans="1:7" s="14" customFormat="1" outlineLevel="1">
      <c r="A1168" s="564" t="s">
        <v>498</v>
      </c>
      <c r="B1168" s="361" t="s">
        <v>1015</v>
      </c>
      <c r="C1168" s="395" t="s">
        <v>486</v>
      </c>
      <c r="D1168" s="377">
        <v>15</v>
      </c>
      <c r="E1168" s="988"/>
      <c r="F1168" s="1277" t="str">
        <f t="shared" ref="F1168" si="161">IF(N(E1168),ROUND(E1168*D1168,2),"")</f>
        <v/>
      </c>
      <c r="G1168" s="13"/>
    </row>
    <row r="1169" spans="1:7" s="14" customFormat="1" outlineLevel="1">
      <c r="A1169" s="566"/>
      <c r="B1169" s="21" t="s">
        <v>1013</v>
      </c>
      <c r="C1169" s="565"/>
      <c r="D1169" s="539"/>
      <c r="E1169" s="1345"/>
      <c r="F1169" s="1324"/>
      <c r="G1169" s="13"/>
    </row>
    <row r="1170" spans="1:7" s="14" customFormat="1" ht="25.5" outlineLevel="1">
      <c r="A1170" s="722"/>
      <c r="B1170" s="21" t="s">
        <v>1014</v>
      </c>
      <c r="C1170" s="565"/>
      <c r="D1170" s="539"/>
      <c r="E1170" s="1345"/>
      <c r="F1170" s="1324"/>
      <c r="G1170" s="13"/>
    </row>
    <row r="1171" spans="1:7" s="14" customFormat="1" outlineLevel="1">
      <c r="A1171" s="724"/>
      <c r="B1171" s="541" t="s">
        <v>976</v>
      </c>
      <c r="C1171" s="542"/>
      <c r="D1171" s="543"/>
      <c r="E1171" s="1325"/>
      <c r="F1171" s="1404"/>
      <c r="G1171" s="13"/>
    </row>
    <row r="1172" spans="1:7" s="14" customFormat="1" outlineLevel="1">
      <c r="A1172" s="722"/>
      <c r="B1172" s="723"/>
      <c r="C1172" s="565"/>
      <c r="D1172" s="539"/>
      <c r="E1172" s="1345"/>
      <c r="F1172" s="1324"/>
      <c r="G1172" s="13"/>
    </row>
    <row r="1173" spans="1:7" s="14" customFormat="1" outlineLevel="1">
      <c r="A1173" s="564" t="s">
        <v>499</v>
      </c>
      <c r="B1173" s="361" t="s">
        <v>149</v>
      </c>
      <c r="C1173" s="395" t="s">
        <v>486</v>
      </c>
      <c r="D1173" s="377">
        <v>5</v>
      </c>
      <c r="E1173" s="988"/>
      <c r="F1173" s="1277" t="str">
        <f t="shared" ref="F1173" si="162">IF(N(E1173),ROUND(E1173*D1173,2),"")</f>
        <v/>
      </c>
      <c r="G1173" s="13"/>
    </row>
    <row r="1174" spans="1:7" s="14" customFormat="1" outlineLevel="1">
      <c r="A1174" s="566"/>
      <c r="B1174" s="21" t="s">
        <v>974</v>
      </c>
      <c r="C1174" s="565"/>
      <c r="D1174" s="539"/>
      <c r="E1174" s="1301"/>
      <c r="F1174" s="1301"/>
      <c r="G1174" s="13"/>
    </row>
    <row r="1175" spans="1:7" s="14" customFormat="1" ht="25.5" outlineLevel="1">
      <c r="A1175" s="722"/>
      <c r="B1175" s="21" t="s">
        <v>975</v>
      </c>
      <c r="C1175" s="565"/>
      <c r="D1175" s="539"/>
      <c r="E1175" s="1301"/>
      <c r="F1175" s="1301"/>
      <c r="G1175" s="13"/>
    </row>
    <row r="1176" spans="1:7" s="14" customFormat="1" outlineLevel="1">
      <c r="A1176" s="724"/>
      <c r="B1176" s="541" t="s">
        <v>976</v>
      </c>
      <c r="C1176" s="542"/>
      <c r="D1176" s="543"/>
      <c r="E1176" s="1335"/>
      <c r="F1176" s="1375"/>
      <c r="G1176" s="13"/>
    </row>
    <row r="1177" spans="1:7" s="14" customFormat="1" outlineLevel="1">
      <c r="A1177" s="722"/>
      <c r="B1177" s="21"/>
      <c r="C1177" s="538"/>
      <c r="D1177" s="539"/>
      <c r="E1177" s="1301"/>
      <c r="F1177" s="1351"/>
      <c r="G1177" s="13"/>
    </row>
    <row r="1178" spans="1:7" s="14" customFormat="1" outlineLevel="1">
      <c r="A1178" s="564" t="s">
        <v>901</v>
      </c>
      <c r="B1178" s="361" t="s">
        <v>1016</v>
      </c>
      <c r="C1178" s="395" t="s">
        <v>486</v>
      </c>
      <c r="D1178" s="377">
        <v>41</v>
      </c>
      <c r="E1178" s="988"/>
      <c r="F1178" s="1277" t="str">
        <f t="shared" ref="F1178" si="163">IF(N(E1178),ROUND(E1178*D1178,2),"")</f>
        <v/>
      </c>
      <c r="G1178" s="13"/>
    </row>
    <row r="1179" spans="1:7" s="14" customFormat="1" outlineLevel="1">
      <c r="A1179" s="566"/>
      <c r="B1179" s="21" t="s">
        <v>979</v>
      </c>
      <c r="C1179" s="565"/>
      <c r="D1179" s="539"/>
      <c r="E1179" s="1345"/>
      <c r="F1179" s="1324"/>
      <c r="G1179" s="13"/>
    </row>
    <row r="1180" spans="1:7" s="14" customFormat="1" ht="25.5" outlineLevel="1">
      <c r="A1180" s="566"/>
      <c r="B1180" s="21" t="s">
        <v>151</v>
      </c>
      <c r="C1180" s="565"/>
      <c r="D1180" s="539"/>
      <c r="E1180" s="1345"/>
      <c r="F1180" s="1324"/>
      <c r="G1180" s="13"/>
    </row>
    <row r="1181" spans="1:7" s="14" customFormat="1" outlineLevel="1">
      <c r="A1181" s="706"/>
      <c r="B1181" s="541" t="s">
        <v>518</v>
      </c>
      <c r="C1181" s="542"/>
      <c r="D1181" s="543"/>
      <c r="E1181" s="1325"/>
      <c r="F1181" s="1404"/>
      <c r="G1181" s="13"/>
    </row>
    <row r="1182" spans="1:7" s="14" customFormat="1" outlineLevel="1">
      <c r="A1182" s="722"/>
      <c r="B1182" s="21"/>
      <c r="C1182" s="538"/>
      <c r="D1182" s="539"/>
      <c r="E1182" s="1345"/>
      <c r="F1182" s="1377"/>
      <c r="G1182" s="13"/>
    </row>
    <row r="1183" spans="1:7" s="14" customFormat="1" outlineLevel="1">
      <c r="A1183" s="564" t="s">
        <v>588</v>
      </c>
      <c r="B1183" s="361" t="s">
        <v>1017</v>
      </c>
      <c r="C1183" s="395" t="s">
        <v>486</v>
      </c>
      <c r="D1183" s="377">
        <v>1</v>
      </c>
      <c r="E1183" s="988"/>
      <c r="F1183" s="1277" t="str">
        <f t="shared" ref="F1183" si="164">IF(N(E1183),ROUND(E1183*D1183,2),"")</f>
        <v/>
      </c>
      <c r="G1183" s="13"/>
    </row>
    <row r="1184" spans="1:7" s="14" customFormat="1" outlineLevel="1">
      <c r="A1184" s="566"/>
      <c r="B1184" s="21" t="s">
        <v>979</v>
      </c>
      <c r="C1184" s="565"/>
      <c r="D1184" s="539"/>
      <c r="E1184" s="1345"/>
      <c r="F1184" s="1324"/>
      <c r="G1184" s="13"/>
    </row>
    <row r="1185" spans="1:9" s="14" customFormat="1" ht="25.5" outlineLevel="1">
      <c r="A1185" s="566"/>
      <c r="B1185" s="21" t="s">
        <v>152</v>
      </c>
      <c r="C1185" s="565"/>
      <c r="D1185" s="539"/>
      <c r="E1185" s="1345"/>
      <c r="F1185" s="1324"/>
      <c r="G1185" s="13"/>
    </row>
    <row r="1186" spans="1:9" s="14" customFormat="1" outlineLevel="1">
      <c r="A1186" s="706"/>
      <c r="B1186" s="541" t="s">
        <v>518</v>
      </c>
      <c r="C1186" s="542"/>
      <c r="D1186" s="543"/>
      <c r="E1186" s="1325"/>
      <c r="F1186" s="1404"/>
      <c r="G1186" s="13"/>
    </row>
    <row r="1187" spans="1:9" s="14" customFormat="1" outlineLevel="1">
      <c r="A1187" s="722"/>
      <c r="B1187" s="21"/>
      <c r="C1187" s="538"/>
      <c r="D1187" s="539"/>
      <c r="E1187" s="1345"/>
      <c r="F1187" s="1377"/>
      <c r="G1187" s="13"/>
    </row>
    <row r="1188" spans="1:9" s="14" customFormat="1" outlineLevel="1">
      <c r="A1188" s="564" t="s">
        <v>494</v>
      </c>
      <c r="B1188" s="20" t="s">
        <v>1066</v>
      </c>
      <c r="C1188" s="395" t="s">
        <v>1063</v>
      </c>
      <c r="D1188" s="377">
        <v>190</v>
      </c>
      <c r="E1188" s="988"/>
      <c r="F1188" s="1277" t="str">
        <f t="shared" ref="F1188" si="165">IF(N(E1188),ROUND(E1188*D1188,2),"")</f>
        <v/>
      </c>
      <c r="G1188" s="13"/>
    </row>
    <row r="1189" spans="1:9" s="14" customFormat="1" ht="25.5" outlineLevel="1">
      <c r="A1189" s="566"/>
      <c r="B1189" s="21" t="s">
        <v>1068</v>
      </c>
      <c r="C1189" s="565"/>
      <c r="D1189" s="539"/>
      <c r="E1189" s="1301"/>
      <c r="F1189" s="1301"/>
      <c r="G1189" s="13"/>
    </row>
    <row r="1190" spans="1:9" s="14" customFormat="1" outlineLevel="1">
      <c r="A1190" s="706"/>
      <c r="B1190" s="541" t="s">
        <v>1067</v>
      </c>
      <c r="C1190" s="542"/>
      <c r="D1190" s="543"/>
      <c r="E1190" s="1335"/>
      <c r="F1190" s="1375"/>
      <c r="G1190" s="13"/>
    </row>
    <row r="1191" spans="1:9" s="14" customFormat="1" outlineLevel="1">
      <c r="A1191" s="722"/>
      <c r="B1191" s="22"/>
      <c r="C1191" s="538"/>
      <c r="D1191" s="539"/>
      <c r="E1191" s="1301"/>
      <c r="F1191" s="1351"/>
      <c r="G1191" s="13"/>
    </row>
    <row r="1192" spans="1:9" s="14" customFormat="1" outlineLevel="1">
      <c r="A1192" s="564" t="s">
        <v>897</v>
      </c>
      <c r="B1192" s="361" t="s">
        <v>391</v>
      </c>
      <c r="C1192" s="395"/>
      <c r="D1192" s="377"/>
      <c r="E1192" s="1341"/>
      <c r="F1192" s="1341"/>
      <c r="G1192" s="13"/>
    </row>
    <row r="1193" spans="1:9" s="14" customFormat="1" ht="63.75" outlineLevel="1">
      <c r="A1193" s="566"/>
      <c r="B1193" s="21" t="s">
        <v>2301</v>
      </c>
      <c r="C1193" s="565"/>
      <c r="D1193" s="539"/>
      <c r="E1193" s="1301"/>
      <c r="F1193" s="1301"/>
      <c r="G1193" s="13"/>
    </row>
    <row r="1194" spans="1:9" s="14" customFormat="1" outlineLevel="1">
      <c r="A1194" s="706"/>
      <c r="B1194" s="541" t="s">
        <v>392</v>
      </c>
      <c r="C1194" s="707"/>
      <c r="D1194" s="543"/>
      <c r="E1194" s="1335"/>
      <c r="F1194" s="1335"/>
    </row>
    <row r="1195" spans="1:9" s="14" customFormat="1" outlineLevel="1">
      <c r="A1195" s="631" t="s">
        <v>520</v>
      </c>
      <c r="B1195" s="22" t="s">
        <v>2302</v>
      </c>
      <c r="C1195" s="23" t="s">
        <v>491</v>
      </c>
      <c r="D1195" s="580">
        <v>1</v>
      </c>
      <c r="E1195" s="985"/>
      <c r="F1195" s="1280" t="str">
        <f t="shared" ref="F1195:F1198" si="166">IF(N(E1195),ROUND(E1195*D1195,2),"")</f>
        <v/>
      </c>
    </row>
    <row r="1196" spans="1:9" s="14" customFormat="1" outlineLevel="1">
      <c r="A1196" s="631" t="s">
        <v>1021</v>
      </c>
      <c r="B1196" s="22" t="s">
        <v>1389</v>
      </c>
      <c r="C1196" s="23" t="s">
        <v>491</v>
      </c>
      <c r="D1196" s="580">
        <v>1</v>
      </c>
      <c r="E1196" s="985"/>
      <c r="F1196" s="1280" t="str">
        <f t="shared" si="166"/>
        <v/>
      </c>
    </row>
    <row r="1197" spans="1:9" s="14" customFormat="1" outlineLevel="1">
      <c r="A1197" s="631" t="s">
        <v>176</v>
      </c>
      <c r="B1197" s="5" t="s">
        <v>1940</v>
      </c>
      <c r="C1197" s="18" t="s">
        <v>491</v>
      </c>
      <c r="D1197" s="264">
        <v>3</v>
      </c>
      <c r="E1197" s="242"/>
      <c r="F1197" s="1281" t="str">
        <f t="shared" si="166"/>
        <v/>
      </c>
    </row>
    <row r="1198" spans="1:9" s="42" customFormat="1">
      <c r="A1198" s="631" t="s">
        <v>176</v>
      </c>
      <c r="B1198" s="5" t="s">
        <v>1941</v>
      </c>
      <c r="C1198" s="18" t="s">
        <v>491</v>
      </c>
      <c r="D1198" s="264">
        <v>4</v>
      </c>
      <c r="E1198" s="242"/>
      <c r="F1198" s="1282" t="str">
        <f t="shared" si="166"/>
        <v/>
      </c>
      <c r="G1198" s="13"/>
      <c r="H1198" s="41"/>
      <c r="I1198" s="41"/>
    </row>
    <row r="1199" spans="1:9" s="46" customFormat="1" ht="20.100000000000001" customHeight="1" thickBot="1">
      <c r="A1199" s="108"/>
      <c r="B1199" s="109"/>
      <c r="C1199" s="110"/>
      <c r="D1199" s="111"/>
      <c r="E1199" s="1212"/>
      <c r="F1199" s="1227"/>
      <c r="G1199" s="45"/>
      <c r="H1199" s="45"/>
    </row>
    <row r="1200" spans="1:9" s="87" customFormat="1" ht="13.5" thickBot="1">
      <c r="A1200" s="43"/>
      <c r="B1200" s="88" t="s">
        <v>1390</v>
      </c>
      <c r="C1200" s="89"/>
      <c r="D1200" s="89"/>
      <c r="E1200" s="88"/>
      <c r="F1200" s="1305">
        <f>SUM(F1157:F1199)</f>
        <v>0</v>
      </c>
      <c r="G1200" s="25"/>
      <c r="H1200" s="25"/>
    </row>
    <row r="1201" spans="1:9" s="46" customFormat="1" ht="20.100000000000001" customHeight="1">
      <c r="A1201" s="100"/>
      <c r="B1201" s="101"/>
      <c r="C1201" s="159"/>
      <c r="D1201" s="73"/>
      <c r="E1201" s="1261"/>
      <c r="F1201" s="1262"/>
      <c r="G1201" s="45"/>
      <c r="H1201" s="45"/>
    </row>
    <row r="1202" spans="1:9" s="42" customFormat="1" collapsed="1">
      <c r="A1202" s="104" t="s">
        <v>2114</v>
      </c>
      <c r="B1202" s="105" t="s">
        <v>1391</v>
      </c>
      <c r="C1202" s="160"/>
      <c r="D1202" s="161"/>
      <c r="E1202" s="1263"/>
      <c r="F1202" s="1264"/>
      <c r="G1202" s="13"/>
      <c r="H1202" s="41"/>
      <c r="I1202" s="41"/>
    </row>
    <row r="1203" spans="1:9" s="42" customFormat="1" outlineLevel="1">
      <c r="A1203" s="108"/>
      <c r="B1203" s="109"/>
      <c r="C1203" s="110"/>
      <c r="D1203" s="111"/>
      <c r="E1203" s="1212"/>
      <c r="F1203" s="1213"/>
    </row>
    <row r="1204" spans="1:9" s="42" customFormat="1" outlineLevel="1">
      <c r="A1204" s="252" t="s">
        <v>490</v>
      </c>
      <c r="B1204" s="522" t="s">
        <v>448</v>
      </c>
      <c r="C1204" s="523"/>
      <c r="D1204" s="303"/>
      <c r="E1204" s="1306"/>
      <c r="F1204" s="1306"/>
    </row>
    <row r="1205" spans="1:9" s="42" customFormat="1" ht="25.5" outlineLevel="1">
      <c r="A1205" s="256"/>
      <c r="B1205" s="524" t="s">
        <v>1396</v>
      </c>
      <c r="C1205" s="257"/>
      <c r="D1205" s="258"/>
      <c r="E1205" s="1005"/>
      <c r="F1205" s="1005"/>
    </row>
    <row r="1206" spans="1:9" s="398" customFormat="1" outlineLevel="1">
      <c r="A1206" s="259"/>
      <c r="B1206" s="26" t="s">
        <v>161</v>
      </c>
      <c r="C1206" s="260"/>
      <c r="D1206" s="261"/>
      <c r="E1206" s="1006"/>
      <c r="F1206" s="1006"/>
    </row>
    <row r="1207" spans="1:9" s="398" customFormat="1" outlineLevel="1">
      <c r="A1207" s="544" t="s">
        <v>487</v>
      </c>
      <c r="B1207" s="576" t="s">
        <v>1326</v>
      </c>
      <c r="C1207" s="546" t="s">
        <v>1063</v>
      </c>
      <c r="D1207" s="547">
        <v>60</v>
      </c>
      <c r="E1207" s="984"/>
      <c r="F1207" s="1327" t="str">
        <f t="shared" ref="F1207:F1209" si="167">IF(N(E1207),ROUND(E1207*D1207,2),"")</f>
        <v/>
      </c>
    </row>
    <row r="1208" spans="1:9" s="398" customFormat="1" outlineLevel="1">
      <c r="A1208" s="544" t="s">
        <v>488</v>
      </c>
      <c r="B1208" s="576" t="s">
        <v>1397</v>
      </c>
      <c r="C1208" s="546" t="s">
        <v>1063</v>
      </c>
      <c r="D1208" s="547">
        <v>25</v>
      </c>
      <c r="E1208" s="984"/>
      <c r="F1208" s="1327" t="str">
        <f t="shared" si="167"/>
        <v/>
      </c>
    </row>
    <row r="1209" spans="1:9" s="42" customFormat="1" outlineLevel="1">
      <c r="A1209" s="544" t="s">
        <v>968</v>
      </c>
      <c r="B1209" s="576" t="s">
        <v>1398</v>
      </c>
      <c r="C1209" s="546" t="s">
        <v>1063</v>
      </c>
      <c r="D1209" s="547">
        <v>25</v>
      </c>
      <c r="E1209" s="984"/>
      <c r="F1209" s="1327" t="str">
        <f t="shared" si="167"/>
        <v/>
      </c>
    </row>
    <row r="1210" spans="1:9" s="14" customFormat="1" outlineLevel="1">
      <c r="A1210" s="259"/>
      <c r="B1210" s="26"/>
      <c r="C1210" s="260"/>
      <c r="D1210" s="261"/>
      <c r="E1210" s="1006"/>
      <c r="F1210" s="1313"/>
    </row>
    <row r="1211" spans="1:9" s="14" customFormat="1" outlineLevel="1">
      <c r="A1211" s="533" t="s">
        <v>492</v>
      </c>
      <c r="B1211" s="534" t="s">
        <v>1285</v>
      </c>
      <c r="C1211" s="535"/>
      <c r="D1211" s="536"/>
      <c r="E1211" s="1344"/>
      <c r="F1211" s="1322"/>
    </row>
    <row r="1212" spans="1:9" s="14" customFormat="1" ht="38.25" outlineLevel="1">
      <c r="A1212" s="500"/>
      <c r="B1212" s="537" t="s">
        <v>1286</v>
      </c>
      <c r="C1212" s="538"/>
      <c r="D1212" s="539"/>
      <c r="E1212" s="1345"/>
      <c r="F1212" s="1405"/>
    </row>
    <row r="1213" spans="1:9" s="398" customFormat="1" outlineLevel="1">
      <c r="A1213" s="540"/>
      <c r="B1213" s="541" t="s">
        <v>1287</v>
      </c>
      <c r="C1213" s="542"/>
      <c r="D1213" s="543"/>
      <c r="E1213" s="1325"/>
      <c r="F1213" s="1326"/>
    </row>
    <row r="1214" spans="1:9" s="398" customFormat="1" outlineLevel="1">
      <c r="A1214" s="544" t="s">
        <v>483</v>
      </c>
      <c r="B1214" s="545" t="s">
        <v>1394</v>
      </c>
      <c r="C1214" s="546" t="s">
        <v>1063</v>
      </c>
      <c r="D1214" s="547">
        <v>30</v>
      </c>
      <c r="E1214" s="984"/>
      <c r="F1214" s="1327" t="str">
        <f t="shared" ref="F1214:F1215" si="168">IF(N(E1214),ROUND(E1214*D1214,2),"")</f>
        <v/>
      </c>
    </row>
    <row r="1215" spans="1:9" s="14" customFormat="1" outlineLevel="1">
      <c r="A1215" s="544" t="s">
        <v>484</v>
      </c>
      <c r="B1215" s="545" t="s">
        <v>1395</v>
      </c>
      <c r="C1215" s="546" t="s">
        <v>1063</v>
      </c>
      <c r="D1215" s="547">
        <v>20</v>
      </c>
      <c r="E1215" s="984"/>
      <c r="F1215" s="1327" t="str">
        <f t="shared" si="168"/>
        <v/>
      </c>
    </row>
    <row r="1216" spans="1:9" s="14" customFormat="1" outlineLevel="1">
      <c r="A1216" s="540"/>
      <c r="B1216" s="541"/>
      <c r="C1216" s="542"/>
      <c r="D1216" s="543"/>
      <c r="E1216" s="1325"/>
      <c r="F1216" s="1326"/>
    </row>
    <row r="1217" spans="1:9" s="14" customFormat="1" outlineLevel="1">
      <c r="A1217" s="533" t="s">
        <v>493</v>
      </c>
      <c r="B1217" s="583" t="s">
        <v>1392</v>
      </c>
      <c r="C1217" s="395" t="s">
        <v>491</v>
      </c>
      <c r="D1217" s="377">
        <v>3</v>
      </c>
      <c r="E1217" s="988"/>
      <c r="F1217" s="1319" t="str">
        <f t="shared" ref="F1217" si="169">IF(N(E1217),ROUND(E1217*D1217,2),"")</f>
        <v/>
      </c>
    </row>
    <row r="1218" spans="1:9" s="14" customFormat="1" outlineLevel="1">
      <c r="A1218" s="500"/>
      <c r="B1218" s="584" t="s">
        <v>1393</v>
      </c>
      <c r="C1218" s="538"/>
      <c r="D1218" s="539"/>
      <c r="E1218" s="1345"/>
      <c r="F1218" s="1324"/>
    </row>
    <row r="1219" spans="1:9" s="42" customFormat="1">
      <c r="A1219" s="540"/>
      <c r="B1219" s="541" t="s">
        <v>1294</v>
      </c>
      <c r="C1219" s="542"/>
      <c r="D1219" s="543"/>
      <c r="E1219" s="1325"/>
      <c r="F1219" s="1326"/>
      <c r="G1219" s="13"/>
      <c r="H1219" s="41"/>
      <c r="I1219" s="41"/>
    </row>
    <row r="1220" spans="1:9" s="46" customFormat="1" ht="20.100000000000001" customHeight="1" thickBot="1">
      <c r="A1220" s="108"/>
      <c r="B1220" s="109"/>
      <c r="C1220" s="110"/>
      <c r="D1220" s="111"/>
      <c r="E1220" s="1212"/>
      <c r="F1220" s="1227"/>
      <c r="G1220" s="45"/>
      <c r="H1220" s="45"/>
    </row>
    <row r="1221" spans="1:9" s="87" customFormat="1" ht="13.5" thickBot="1">
      <c r="A1221" s="43"/>
      <c r="B1221" s="88" t="s">
        <v>1399</v>
      </c>
      <c r="C1221" s="89"/>
      <c r="D1221" s="89"/>
      <c r="E1221" s="88"/>
      <c r="F1221" s="1305">
        <f>SUM(F1207:F1220)</f>
        <v>0</v>
      </c>
      <c r="G1221" s="25"/>
      <c r="H1221" s="25"/>
    </row>
    <row r="1222" spans="1:9" s="46" customFormat="1" ht="20.100000000000001" customHeight="1">
      <c r="A1222" s="100"/>
      <c r="B1222" s="101"/>
      <c r="C1222" s="159"/>
      <c r="D1222" s="73"/>
      <c r="E1222" s="1261"/>
      <c r="F1222" s="1262"/>
      <c r="G1222" s="45"/>
      <c r="H1222" s="45"/>
    </row>
    <row r="1223" spans="1:9" s="42" customFormat="1" collapsed="1">
      <c r="A1223" s="104" t="s">
        <v>2115</v>
      </c>
      <c r="B1223" s="105" t="s">
        <v>1400</v>
      </c>
      <c r="C1223" s="160"/>
      <c r="D1223" s="161"/>
      <c r="E1223" s="1263"/>
      <c r="F1223" s="1264"/>
      <c r="G1223" s="13"/>
      <c r="H1223" s="41"/>
      <c r="I1223" s="41"/>
    </row>
    <row r="1224" spans="1:9" s="14" customFormat="1" outlineLevel="1">
      <c r="A1224" s="108"/>
      <c r="B1224" s="109"/>
      <c r="C1224" s="110"/>
      <c r="D1224" s="111"/>
      <c r="E1224" s="1212"/>
      <c r="F1224" s="1213"/>
    </row>
    <row r="1225" spans="1:9" s="14" customFormat="1" ht="25.5" outlineLevel="1">
      <c r="A1225" s="533" t="s">
        <v>490</v>
      </c>
      <c r="B1225" s="534" t="s">
        <v>2116</v>
      </c>
      <c r="C1225" s="535" t="s">
        <v>159</v>
      </c>
      <c r="D1225" s="725">
        <v>1</v>
      </c>
      <c r="E1225" s="986"/>
      <c r="F1225" s="1277" t="str">
        <f t="shared" ref="F1225" si="170">IF(N(E1225),ROUND(E1225*D1225,2),"")</f>
        <v/>
      </c>
    </row>
    <row r="1226" spans="1:9" s="14" customFormat="1" ht="89.25" outlineLevel="1">
      <c r="A1226" s="500"/>
      <c r="B1226" s="537" t="s">
        <v>1714</v>
      </c>
      <c r="C1226" s="538"/>
      <c r="D1226" s="539"/>
      <c r="E1226" s="1345"/>
      <c r="F1226" s="1324"/>
    </row>
    <row r="1227" spans="1:9" s="14" customFormat="1" outlineLevel="1">
      <c r="A1227" s="540"/>
      <c r="B1227" s="541" t="s">
        <v>386</v>
      </c>
      <c r="C1227" s="542"/>
      <c r="D1227" s="543"/>
      <c r="E1227" s="1325"/>
      <c r="F1227" s="1326"/>
    </row>
    <row r="1228" spans="1:9" s="14" customFormat="1" outlineLevel="1">
      <c r="A1228" s="540"/>
      <c r="B1228" s="541"/>
      <c r="C1228" s="542"/>
      <c r="D1228" s="543"/>
      <c r="E1228" s="1325"/>
      <c r="F1228" s="1326"/>
    </row>
    <row r="1229" spans="1:9" s="14" customFormat="1" ht="25.5" outlineLevel="1">
      <c r="A1229" s="533" t="s">
        <v>492</v>
      </c>
      <c r="B1229" s="534" t="s">
        <v>1725</v>
      </c>
      <c r="C1229" s="535" t="s">
        <v>159</v>
      </c>
      <c r="D1229" s="725">
        <v>1</v>
      </c>
      <c r="E1229" s="986"/>
      <c r="F1229" s="1277" t="str">
        <f t="shared" ref="F1229" si="171">IF(N(E1229),ROUND(E1229*D1229,2),"")</f>
        <v/>
      </c>
    </row>
    <row r="1230" spans="1:9" s="14" customFormat="1" ht="89.25" outlineLevel="1">
      <c r="A1230" s="500"/>
      <c r="B1230" s="537" t="s">
        <v>1714</v>
      </c>
      <c r="C1230" s="538"/>
      <c r="D1230" s="539"/>
      <c r="E1230" s="1345"/>
      <c r="F1230" s="1324"/>
    </row>
    <row r="1231" spans="1:9" s="14" customFormat="1" outlineLevel="1">
      <c r="A1231" s="540"/>
      <c r="B1231" s="541" t="s">
        <v>386</v>
      </c>
      <c r="C1231" s="542"/>
      <c r="D1231" s="543"/>
      <c r="E1231" s="1325"/>
      <c r="F1231" s="1326"/>
    </row>
    <row r="1232" spans="1:9" s="14" customFormat="1" outlineLevel="1">
      <c r="A1232" s="540"/>
      <c r="B1232" s="541"/>
      <c r="C1232" s="542"/>
      <c r="D1232" s="543"/>
      <c r="E1232" s="1325"/>
      <c r="F1232" s="1326"/>
    </row>
    <row r="1233" spans="1:6" s="14" customFormat="1" outlineLevel="1">
      <c r="A1233" s="564" t="s">
        <v>493</v>
      </c>
      <c r="B1233" s="361" t="s">
        <v>1715</v>
      </c>
      <c r="C1233" s="571"/>
      <c r="D1233" s="377"/>
      <c r="E1233" s="1406"/>
      <c r="F1233" s="1399"/>
    </row>
    <row r="1234" spans="1:6" s="14" customFormat="1" ht="38.25" outlineLevel="1">
      <c r="A1234" s="566"/>
      <c r="B1234" s="21" t="s">
        <v>1716</v>
      </c>
      <c r="C1234" s="565"/>
      <c r="D1234" s="539"/>
      <c r="E1234" s="1345"/>
      <c r="F1234" s="1324"/>
    </row>
    <row r="1235" spans="1:6" s="14" customFormat="1" ht="25.5" outlineLevel="1">
      <c r="A1235" s="567" t="s">
        <v>498</v>
      </c>
      <c r="B1235" s="726" t="s">
        <v>1401</v>
      </c>
      <c r="C1235" s="568" t="s">
        <v>491</v>
      </c>
      <c r="D1235" s="23">
        <v>2</v>
      </c>
      <c r="E1235" s="431"/>
      <c r="F1235" s="1340" t="str">
        <f t="shared" ref="F1235:F1241" si="172">IF(N(E1235),ROUND(E1235*D1235,2),"")</f>
        <v/>
      </c>
    </row>
    <row r="1236" spans="1:6" s="14" customFormat="1" ht="25.5" outlineLevel="1">
      <c r="A1236" s="567" t="s">
        <v>499</v>
      </c>
      <c r="B1236" s="576" t="s">
        <v>1402</v>
      </c>
      <c r="C1236" s="568" t="s">
        <v>491</v>
      </c>
      <c r="D1236" s="23">
        <v>1</v>
      </c>
      <c r="E1236" s="431"/>
      <c r="F1236" s="1340" t="str">
        <f t="shared" si="172"/>
        <v/>
      </c>
    </row>
    <row r="1237" spans="1:6" s="14" customFormat="1" ht="25.5" outlineLevel="1">
      <c r="A1237" s="567" t="s">
        <v>582</v>
      </c>
      <c r="B1237" s="576" t="s">
        <v>1403</v>
      </c>
      <c r="C1237" s="568" t="s">
        <v>491</v>
      </c>
      <c r="D1237" s="23">
        <v>1</v>
      </c>
      <c r="E1237" s="431"/>
      <c r="F1237" s="1340" t="str">
        <f t="shared" si="172"/>
        <v/>
      </c>
    </row>
    <row r="1238" spans="1:6" s="14" customFormat="1" outlineLevel="1">
      <c r="A1238" s="567" t="s">
        <v>1473</v>
      </c>
      <c r="B1238" s="576" t="s">
        <v>1404</v>
      </c>
      <c r="C1238" s="568" t="s">
        <v>491</v>
      </c>
      <c r="D1238" s="23">
        <v>6</v>
      </c>
      <c r="E1238" s="431"/>
      <c r="F1238" s="1340" t="str">
        <f t="shared" si="172"/>
        <v/>
      </c>
    </row>
    <row r="1239" spans="1:6" s="14" customFormat="1" outlineLevel="1">
      <c r="A1239" s="567" t="s">
        <v>1474</v>
      </c>
      <c r="B1239" s="576" t="s">
        <v>1405</v>
      </c>
      <c r="C1239" s="568" t="s">
        <v>491</v>
      </c>
      <c r="D1239" s="23">
        <v>2</v>
      </c>
      <c r="E1239" s="431"/>
      <c r="F1239" s="1340" t="str">
        <f t="shared" si="172"/>
        <v/>
      </c>
    </row>
    <row r="1240" spans="1:6" s="14" customFormat="1" ht="25.5" outlineLevel="1">
      <c r="A1240" s="567" t="s">
        <v>1474</v>
      </c>
      <c r="B1240" s="576" t="s">
        <v>1410</v>
      </c>
      <c r="C1240" s="568" t="s">
        <v>491</v>
      </c>
      <c r="D1240" s="23">
        <v>1</v>
      </c>
      <c r="E1240" s="431"/>
      <c r="F1240" s="1340" t="str">
        <f t="shared" si="172"/>
        <v/>
      </c>
    </row>
    <row r="1241" spans="1:6" s="42" customFormat="1" ht="13.5" outlineLevel="1" thickBot="1">
      <c r="A1241" s="567" t="s">
        <v>1475</v>
      </c>
      <c r="B1241" s="727" t="s">
        <v>1406</v>
      </c>
      <c r="C1241" s="728" t="s">
        <v>491</v>
      </c>
      <c r="D1241" s="729">
        <v>2</v>
      </c>
      <c r="E1241" s="436"/>
      <c r="F1241" s="1407" t="str">
        <f t="shared" si="172"/>
        <v/>
      </c>
    </row>
    <row r="1242" spans="1:6" s="14" customFormat="1" outlineLevel="1">
      <c r="A1242" s="456"/>
      <c r="B1242" s="457" t="s">
        <v>140</v>
      </c>
      <c r="C1242" s="458" t="s">
        <v>159</v>
      </c>
      <c r="D1242" s="459">
        <v>1</v>
      </c>
      <c r="E1242" s="1408"/>
      <c r="F1242" s="1409">
        <f>SUM(F1235:F1241)</f>
        <v>0</v>
      </c>
    </row>
    <row r="1243" spans="1:6" s="14" customFormat="1" outlineLevel="1">
      <c r="A1243" s="566"/>
      <c r="B1243" s="541"/>
      <c r="C1243" s="538"/>
      <c r="D1243" s="539"/>
      <c r="E1243" s="1301"/>
      <c r="F1243" s="1351"/>
    </row>
    <row r="1244" spans="1:6" s="14" customFormat="1" outlineLevel="1">
      <c r="A1244" s="564" t="s">
        <v>901</v>
      </c>
      <c r="B1244" s="361" t="s">
        <v>1717</v>
      </c>
      <c r="C1244" s="571"/>
      <c r="D1244" s="377"/>
      <c r="E1244" s="1341"/>
      <c r="F1244" s="1341"/>
    </row>
    <row r="1245" spans="1:6" s="14" customFormat="1" ht="38.25" outlineLevel="1">
      <c r="A1245" s="566"/>
      <c r="B1245" s="21" t="s">
        <v>1716</v>
      </c>
      <c r="C1245" s="565"/>
      <c r="D1245" s="539"/>
      <c r="E1245" s="1301"/>
      <c r="F1245" s="1301"/>
    </row>
    <row r="1246" spans="1:6" s="14" customFormat="1" ht="25.5" outlineLevel="1">
      <c r="A1246" s="567" t="s">
        <v>500</v>
      </c>
      <c r="B1246" s="726" t="s">
        <v>1408</v>
      </c>
      <c r="C1246" s="568" t="s">
        <v>491</v>
      </c>
      <c r="D1246" s="23">
        <v>3</v>
      </c>
      <c r="E1246" s="431"/>
      <c r="F1246" s="1340" t="str">
        <f t="shared" ref="F1246:F1253" si="173">IF(N(E1246),ROUND(E1246*D1246,2),"")</f>
        <v/>
      </c>
    </row>
    <row r="1247" spans="1:6" s="14" customFormat="1" ht="25.5" outlineLevel="1">
      <c r="A1247" s="567" t="s">
        <v>583</v>
      </c>
      <c r="B1247" s="576" t="s">
        <v>1402</v>
      </c>
      <c r="C1247" s="568" t="s">
        <v>491</v>
      </c>
      <c r="D1247" s="23">
        <v>1</v>
      </c>
      <c r="E1247" s="431"/>
      <c r="F1247" s="1340" t="str">
        <f t="shared" si="173"/>
        <v/>
      </c>
    </row>
    <row r="1248" spans="1:6" s="14" customFormat="1" outlineLevel="1">
      <c r="A1248" s="567" t="s">
        <v>584</v>
      </c>
      <c r="B1248" s="576" t="s">
        <v>1409</v>
      </c>
      <c r="C1248" s="568" t="s">
        <v>491</v>
      </c>
      <c r="D1248" s="23">
        <v>1</v>
      </c>
      <c r="E1248" s="431"/>
      <c r="F1248" s="1340" t="str">
        <f t="shared" si="173"/>
        <v/>
      </c>
    </row>
    <row r="1249" spans="1:6" s="14" customFormat="1" outlineLevel="1">
      <c r="A1249" s="567" t="s">
        <v>1275</v>
      </c>
      <c r="B1249" s="576" t="s">
        <v>1404</v>
      </c>
      <c r="C1249" s="568" t="s">
        <v>491</v>
      </c>
      <c r="D1249" s="23">
        <v>6</v>
      </c>
      <c r="E1249" s="431"/>
      <c r="F1249" s="1340" t="str">
        <f t="shared" si="173"/>
        <v/>
      </c>
    </row>
    <row r="1250" spans="1:6" s="14" customFormat="1" outlineLevel="1">
      <c r="A1250" s="567" t="s">
        <v>884</v>
      </c>
      <c r="B1250" s="576" t="s">
        <v>1405</v>
      </c>
      <c r="C1250" s="568" t="s">
        <v>491</v>
      </c>
      <c r="D1250" s="23">
        <v>2</v>
      </c>
      <c r="E1250" s="431"/>
      <c r="F1250" s="1340" t="str">
        <f t="shared" si="173"/>
        <v/>
      </c>
    </row>
    <row r="1251" spans="1:6" s="14" customFormat="1" outlineLevel="1">
      <c r="A1251" s="567" t="s">
        <v>885</v>
      </c>
      <c r="B1251" s="576" t="s">
        <v>1406</v>
      </c>
      <c r="C1251" s="568" t="s">
        <v>491</v>
      </c>
      <c r="D1251" s="23">
        <v>2</v>
      </c>
      <c r="E1251" s="431"/>
      <c r="F1251" s="1340" t="str">
        <f t="shared" si="173"/>
        <v/>
      </c>
    </row>
    <row r="1252" spans="1:6" s="14" customFormat="1" ht="25.5" outlineLevel="1">
      <c r="A1252" s="567" t="s">
        <v>1346</v>
      </c>
      <c r="B1252" s="576" t="s">
        <v>1410</v>
      </c>
      <c r="C1252" s="568" t="s">
        <v>491</v>
      </c>
      <c r="D1252" s="23">
        <v>1</v>
      </c>
      <c r="E1252" s="431"/>
      <c r="F1252" s="1340" t="str">
        <f t="shared" si="173"/>
        <v/>
      </c>
    </row>
    <row r="1253" spans="1:6" s="42" customFormat="1" ht="26.25" outlineLevel="1" thickBot="1">
      <c r="A1253" s="567" t="s">
        <v>1347</v>
      </c>
      <c r="B1253" s="727" t="s">
        <v>1411</v>
      </c>
      <c r="C1253" s="728" t="s">
        <v>491</v>
      </c>
      <c r="D1253" s="729">
        <v>1</v>
      </c>
      <c r="E1253" s="436"/>
      <c r="F1253" s="1407" t="str">
        <f t="shared" si="173"/>
        <v/>
      </c>
    </row>
    <row r="1254" spans="1:6" s="14" customFormat="1" outlineLevel="1">
      <c r="A1254" s="456"/>
      <c r="B1254" s="457" t="s">
        <v>1407</v>
      </c>
      <c r="C1254" s="458" t="s">
        <v>159</v>
      </c>
      <c r="D1254" s="459">
        <v>1</v>
      </c>
      <c r="E1254" s="1408"/>
      <c r="F1254" s="1409">
        <f>SUM(F1246:F1253)</f>
        <v>0</v>
      </c>
    </row>
    <row r="1255" spans="1:6" s="14" customFormat="1" outlineLevel="1">
      <c r="A1255" s="566"/>
      <c r="B1255" s="541"/>
      <c r="C1255" s="538"/>
      <c r="D1255" s="539"/>
      <c r="E1255" s="1301"/>
      <c r="F1255" s="1351"/>
    </row>
    <row r="1256" spans="1:6" s="14" customFormat="1" outlineLevel="1">
      <c r="A1256" s="564" t="s">
        <v>588</v>
      </c>
      <c r="B1256" s="361" t="s">
        <v>158</v>
      </c>
      <c r="C1256" s="571"/>
      <c r="D1256" s="377"/>
      <c r="E1256" s="1341"/>
      <c r="F1256" s="1341"/>
    </row>
    <row r="1257" spans="1:6" s="14" customFormat="1" ht="51" outlineLevel="1">
      <c r="A1257" s="566"/>
      <c r="B1257" s="21" t="s">
        <v>1423</v>
      </c>
      <c r="C1257" s="565"/>
      <c r="D1257" s="539"/>
      <c r="E1257" s="1301"/>
      <c r="F1257" s="1301"/>
    </row>
    <row r="1258" spans="1:6" s="14" customFormat="1" outlineLevel="1">
      <c r="A1258" s="566"/>
      <c r="B1258" s="541" t="s">
        <v>156</v>
      </c>
      <c r="C1258" s="565"/>
      <c r="D1258" s="539"/>
      <c r="E1258" s="1301"/>
      <c r="F1258" s="1301"/>
    </row>
    <row r="1259" spans="1:6" s="14" customFormat="1" outlineLevel="1">
      <c r="A1259" s="567" t="s">
        <v>501</v>
      </c>
      <c r="B1259" s="576" t="s">
        <v>1413</v>
      </c>
      <c r="C1259" s="579" t="s">
        <v>1063</v>
      </c>
      <c r="D1259" s="580">
        <v>1080</v>
      </c>
      <c r="E1259" s="985"/>
      <c r="F1259" s="1396" t="str">
        <f t="shared" ref="F1259:F1263" si="174">IF(N(E1259),ROUND(E1259*D1259,2),"")</f>
        <v/>
      </c>
    </row>
    <row r="1260" spans="1:6" s="14" customFormat="1" ht="25.5" outlineLevel="1">
      <c r="A1260" s="567" t="s">
        <v>502</v>
      </c>
      <c r="B1260" s="576" t="s">
        <v>1726</v>
      </c>
      <c r="C1260" s="579" t="s">
        <v>1063</v>
      </c>
      <c r="D1260" s="580">
        <v>1450</v>
      </c>
      <c r="E1260" s="985"/>
      <c r="F1260" s="1396" t="str">
        <f t="shared" si="174"/>
        <v/>
      </c>
    </row>
    <row r="1261" spans="1:6" s="14" customFormat="1" outlineLevel="1">
      <c r="A1261" s="567" t="s">
        <v>590</v>
      </c>
      <c r="B1261" s="576" t="s">
        <v>1727</v>
      </c>
      <c r="C1261" s="579" t="s">
        <v>1063</v>
      </c>
      <c r="D1261" s="580">
        <v>45</v>
      </c>
      <c r="E1261" s="985"/>
      <c r="F1261" s="1396" t="str">
        <f t="shared" si="174"/>
        <v/>
      </c>
    </row>
    <row r="1262" spans="1:6" s="14" customFormat="1" ht="51" outlineLevel="1">
      <c r="A1262" s="567" t="s">
        <v>896</v>
      </c>
      <c r="B1262" s="730" t="s">
        <v>2303</v>
      </c>
      <c r="C1262" s="579" t="s">
        <v>1063</v>
      </c>
      <c r="D1262" s="580">
        <v>120</v>
      </c>
      <c r="E1262" s="985"/>
      <c r="F1262" s="1396" t="str">
        <f t="shared" si="174"/>
        <v/>
      </c>
    </row>
    <row r="1263" spans="1:6" s="14" customFormat="1" ht="38.25" outlineLevel="1">
      <c r="A1263" s="567" t="s">
        <v>1261</v>
      </c>
      <c r="B1263" s="730" t="s">
        <v>2304</v>
      </c>
      <c r="C1263" s="579" t="s">
        <v>1063</v>
      </c>
      <c r="D1263" s="580">
        <v>140</v>
      </c>
      <c r="E1263" s="987"/>
      <c r="F1263" s="1377" t="str">
        <f t="shared" si="174"/>
        <v/>
      </c>
    </row>
    <row r="1264" spans="1:6" s="14" customFormat="1" outlineLevel="1">
      <c r="A1264" s="564"/>
      <c r="B1264" s="731"/>
      <c r="C1264" s="395"/>
      <c r="D1264" s="377"/>
      <c r="E1264" s="1343"/>
      <c r="F1264" s="1396"/>
    </row>
    <row r="1265" spans="1:6" s="14" customFormat="1" outlineLevel="1">
      <c r="A1265" s="564" t="s">
        <v>494</v>
      </c>
      <c r="B1265" s="361" t="s">
        <v>1414</v>
      </c>
      <c r="C1265" s="571"/>
      <c r="D1265" s="377"/>
      <c r="E1265" s="1346"/>
      <c r="F1265" s="1367"/>
    </row>
    <row r="1266" spans="1:6" s="14" customFormat="1" ht="38.25" outlineLevel="1">
      <c r="A1266" s="566"/>
      <c r="B1266" s="21" t="s">
        <v>1424</v>
      </c>
      <c r="C1266" s="565"/>
      <c r="D1266" s="539"/>
      <c r="E1266" s="1301"/>
      <c r="F1266" s="1301"/>
    </row>
    <row r="1267" spans="1:6" s="14" customFormat="1" outlineLevel="1">
      <c r="A1267" s="566"/>
      <c r="B1267" s="541" t="s">
        <v>1415</v>
      </c>
      <c r="C1267" s="565"/>
      <c r="D1267" s="539"/>
      <c r="E1267" s="1301"/>
      <c r="F1267" s="1301"/>
    </row>
    <row r="1268" spans="1:6" s="14" customFormat="1" outlineLevel="1">
      <c r="A1268" s="567" t="s">
        <v>519</v>
      </c>
      <c r="B1268" s="576" t="s">
        <v>1416</v>
      </c>
      <c r="C1268" s="579" t="s">
        <v>491</v>
      </c>
      <c r="D1268" s="580">
        <v>40</v>
      </c>
      <c r="E1268" s="985"/>
      <c r="F1268" s="1396" t="str">
        <f t="shared" ref="F1268:F1271" si="175">IF(N(E1268),ROUND(E1268*D1268,2),"")</f>
        <v/>
      </c>
    </row>
    <row r="1269" spans="1:6" s="14" customFormat="1" outlineLevel="1">
      <c r="A1269" s="567" t="s">
        <v>586</v>
      </c>
      <c r="B1269" s="576" t="s">
        <v>1417</v>
      </c>
      <c r="C1269" s="579" t="s">
        <v>491</v>
      </c>
      <c r="D1269" s="580">
        <v>25</v>
      </c>
      <c r="E1269" s="983"/>
      <c r="F1269" s="1396" t="str">
        <f t="shared" si="175"/>
        <v/>
      </c>
    </row>
    <row r="1270" spans="1:6" s="14" customFormat="1" outlineLevel="1">
      <c r="A1270" s="567" t="s">
        <v>589</v>
      </c>
      <c r="B1270" s="576" t="s">
        <v>1418</v>
      </c>
      <c r="C1270" s="579" t="s">
        <v>491</v>
      </c>
      <c r="D1270" s="580">
        <v>10</v>
      </c>
      <c r="E1270" s="985"/>
      <c r="F1270" s="1396" t="str">
        <f t="shared" si="175"/>
        <v/>
      </c>
    </row>
    <row r="1271" spans="1:6" s="14" customFormat="1" ht="25.5" outlineLevel="1">
      <c r="A1271" s="567" t="s">
        <v>376</v>
      </c>
      <c r="B1271" s="576" t="s">
        <v>1419</v>
      </c>
      <c r="C1271" s="579" t="s">
        <v>491</v>
      </c>
      <c r="D1271" s="580">
        <v>6</v>
      </c>
      <c r="E1271" s="985"/>
      <c r="F1271" s="1396" t="str">
        <f t="shared" si="175"/>
        <v/>
      </c>
    </row>
    <row r="1272" spans="1:6" s="14" customFormat="1" outlineLevel="1">
      <c r="A1272" s="566"/>
      <c r="B1272" s="22"/>
      <c r="C1272" s="538"/>
      <c r="D1272" s="539"/>
      <c r="E1272" s="1301"/>
      <c r="F1272" s="1351"/>
    </row>
    <row r="1273" spans="1:6" s="14" customFormat="1" outlineLevel="1">
      <c r="A1273" s="533" t="s">
        <v>897</v>
      </c>
      <c r="B1273" s="534" t="s">
        <v>1309</v>
      </c>
      <c r="C1273" s="535"/>
      <c r="D1273" s="536"/>
      <c r="E1273" s="1333"/>
      <c r="F1273" s="1333"/>
    </row>
    <row r="1274" spans="1:6" s="14" customFormat="1" ht="38.25" outlineLevel="1">
      <c r="A1274" s="500"/>
      <c r="B1274" s="537" t="s">
        <v>1088</v>
      </c>
      <c r="C1274" s="538"/>
      <c r="D1274" s="539"/>
      <c r="E1274" s="1301"/>
      <c r="F1274" s="1301"/>
    </row>
    <row r="1275" spans="1:6" s="398" customFormat="1" outlineLevel="1">
      <c r="A1275" s="540"/>
      <c r="B1275" s="541" t="s">
        <v>208</v>
      </c>
      <c r="C1275" s="542"/>
      <c r="D1275" s="543"/>
      <c r="E1275" s="1335"/>
      <c r="F1275" s="1335"/>
    </row>
    <row r="1276" spans="1:6" s="398" customFormat="1" outlineLevel="1">
      <c r="A1276" s="544" t="s">
        <v>520</v>
      </c>
      <c r="B1276" s="576" t="s">
        <v>1420</v>
      </c>
      <c r="C1276" s="546" t="s">
        <v>491</v>
      </c>
      <c r="D1276" s="547">
        <v>17</v>
      </c>
      <c r="E1276" s="984"/>
      <c r="F1276" s="1327" t="str">
        <f t="shared" ref="F1276:F1278" si="176">IF(N(E1276),ROUND(E1276*D1276,2),"")</f>
        <v/>
      </c>
    </row>
    <row r="1277" spans="1:6" s="398" customFormat="1" outlineLevel="1">
      <c r="A1277" s="544" t="s">
        <v>1021</v>
      </c>
      <c r="B1277" s="576" t="s">
        <v>1421</v>
      </c>
      <c r="C1277" s="546" t="s">
        <v>491</v>
      </c>
      <c r="D1277" s="547">
        <v>4</v>
      </c>
      <c r="E1277" s="984"/>
      <c r="F1277" s="1327" t="str">
        <f t="shared" si="176"/>
        <v/>
      </c>
    </row>
    <row r="1278" spans="1:6" s="398" customFormat="1" outlineLevel="1">
      <c r="A1278" s="544" t="s">
        <v>1070</v>
      </c>
      <c r="B1278" s="576" t="s">
        <v>1422</v>
      </c>
      <c r="C1278" s="546" t="s">
        <v>491</v>
      </c>
      <c r="D1278" s="547">
        <v>11</v>
      </c>
      <c r="E1278" s="984"/>
      <c r="F1278" s="1327" t="str">
        <f t="shared" si="176"/>
        <v/>
      </c>
    </row>
    <row r="1279" spans="1:6" s="398" customFormat="1" outlineLevel="1">
      <c r="A1279" s="548"/>
      <c r="B1279" s="655"/>
      <c r="C1279" s="550"/>
      <c r="D1279" s="551"/>
      <c r="E1279" s="1328"/>
      <c r="F1279" s="1329"/>
    </row>
    <row r="1280" spans="1:6" s="398" customFormat="1" ht="25.5" outlineLevel="1">
      <c r="A1280" s="548" t="s">
        <v>898</v>
      </c>
      <c r="B1280" s="655" t="s">
        <v>2305</v>
      </c>
      <c r="C1280" s="550"/>
      <c r="D1280" s="551"/>
      <c r="E1280" s="1328"/>
      <c r="F1280" s="1329"/>
    </row>
    <row r="1281" spans="1:9" s="398" customFormat="1" ht="25.5" outlineLevel="1">
      <c r="A1281" s="548" t="s">
        <v>966</v>
      </c>
      <c r="B1281" s="732" t="s">
        <v>1728</v>
      </c>
      <c r="C1281" s="550" t="s">
        <v>1063</v>
      </c>
      <c r="D1281" s="551">
        <v>3</v>
      </c>
      <c r="E1281" s="996"/>
      <c r="F1281" s="1327" t="str">
        <f t="shared" ref="F1281:F1283" si="177">IF(N(E1281),ROUND(E1281*D1281,2),"")</f>
        <v/>
      </c>
    </row>
    <row r="1282" spans="1:9" s="398" customFormat="1" ht="25.5" outlineLevel="1">
      <c r="A1282" s="548" t="s">
        <v>967</v>
      </c>
      <c r="B1282" s="732" t="s">
        <v>1729</v>
      </c>
      <c r="C1282" s="550" t="s">
        <v>1063</v>
      </c>
      <c r="D1282" s="551">
        <v>6</v>
      </c>
      <c r="E1282" s="996"/>
      <c r="F1282" s="1327" t="str">
        <f t="shared" si="177"/>
        <v/>
      </c>
    </row>
    <row r="1283" spans="1:9" s="398" customFormat="1" ht="25.5" outlineLevel="1">
      <c r="A1283" s="548" t="s">
        <v>870</v>
      </c>
      <c r="B1283" s="655" t="s">
        <v>1730</v>
      </c>
      <c r="C1283" s="550" t="s">
        <v>1063</v>
      </c>
      <c r="D1283" s="551">
        <v>3</v>
      </c>
      <c r="E1283" s="996"/>
      <c r="F1283" s="1327" t="str">
        <f t="shared" si="177"/>
        <v/>
      </c>
    </row>
    <row r="1284" spans="1:9" s="398" customFormat="1" outlineLevel="1">
      <c r="A1284" s="548"/>
      <c r="B1284" s="655"/>
      <c r="C1284" s="550"/>
      <c r="D1284" s="551"/>
      <c r="E1284" s="1410"/>
      <c r="F1284" s="1376"/>
    </row>
    <row r="1285" spans="1:9" s="14" customFormat="1" ht="51" outlineLevel="1">
      <c r="A1285" s="548" t="s">
        <v>899</v>
      </c>
      <c r="B1285" s="655" t="s">
        <v>1731</v>
      </c>
      <c r="C1285" s="550" t="s">
        <v>491</v>
      </c>
      <c r="D1285" s="551">
        <v>1</v>
      </c>
      <c r="E1285" s="996"/>
      <c r="F1285" s="1327" t="str">
        <f t="shared" ref="F1285" si="178">IF(N(E1285),ROUND(E1285*D1285,2),"")</f>
        <v/>
      </c>
    </row>
    <row r="1286" spans="1:9" s="14" customFormat="1" outlineLevel="1">
      <c r="A1286" s="540"/>
      <c r="B1286" s="541"/>
      <c r="C1286" s="542"/>
      <c r="D1286" s="543"/>
      <c r="E1286" s="1335"/>
      <c r="F1286" s="1335"/>
    </row>
    <row r="1287" spans="1:9" s="14" customFormat="1" outlineLevel="1">
      <c r="A1287" s="533" t="s">
        <v>909</v>
      </c>
      <c r="B1287" s="361" t="s">
        <v>1425</v>
      </c>
      <c r="C1287" s="395" t="s">
        <v>159</v>
      </c>
      <c r="D1287" s="643">
        <v>1</v>
      </c>
      <c r="E1287" s="988"/>
      <c r="F1287" s="1277" t="str">
        <f t="shared" ref="F1287" si="179">IF(N(E1287),ROUND(E1287*D1287,2),"")</f>
        <v/>
      </c>
    </row>
    <row r="1288" spans="1:9" s="14" customFormat="1" ht="25.5" outlineLevel="1">
      <c r="A1288" s="500"/>
      <c r="B1288" s="642" t="s">
        <v>1426</v>
      </c>
      <c r="C1288" s="538"/>
      <c r="D1288" s="539"/>
      <c r="E1288" s="1301"/>
      <c r="F1288" s="1301"/>
    </row>
    <row r="1289" spans="1:9" s="14" customFormat="1" ht="89.25" outlineLevel="1">
      <c r="A1289" s="500"/>
      <c r="B1289" s="733" t="s">
        <v>1427</v>
      </c>
      <c r="C1289" s="538"/>
      <c r="D1289" s="539"/>
      <c r="E1289" s="1301"/>
      <c r="F1289" s="1301"/>
    </row>
    <row r="1290" spans="1:9" s="42" customFormat="1">
      <c r="A1290" s="540"/>
      <c r="B1290" s="541" t="s">
        <v>386</v>
      </c>
      <c r="C1290" s="542"/>
      <c r="D1290" s="543"/>
      <c r="E1290" s="1335"/>
      <c r="F1290" s="1335"/>
      <c r="G1290" s="13"/>
      <c r="H1290" s="41"/>
      <c r="I1290" s="41"/>
    </row>
    <row r="1291" spans="1:9" s="46" customFormat="1" ht="20.100000000000001" customHeight="1" thickBot="1">
      <c r="A1291" s="108"/>
      <c r="B1291" s="109"/>
      <c r="C1291" s="110"/>
      <c r="D1291" s="111"/>
      <c r="E1291" s="1212"/>
      <c r="F1291" s="1213"/>
      <c r="G1291" s="45"/>
      <c r="H1291" s="45"/>
    </row>
    <row r="1292" spans="1:9" s="87" customFormat="1" ht="13.5" thickBot="1">
      <c r="A1292" s="43"/>
      <c r="B1292" s="88" t="s">
        <v>1428</v>
      </c>
      <c r="C1292" s="89"/>
      <c r="D1292" s="89"/>
      <c r="E1292" s="88"/>
      <c r="F1292" s="1284">
        <f>SUM(F1256:F1289,F1254,F1242,F1225:F1230)</f>
        <v>0</v>
      </c>
      <c r="G1292" s="25"/>
      <c r="H1292" s="25"/>
    </row>
    <row r="1293" spans="1:9" s="46" customFormat="1" ht="20.100000000000001" customHeight="1">
      <c r="A1293" s="100"/>
      <c r="B1293" s="101"/>
      <c r="C1293" s="159"/>
      <c r="D1293" s="73"/>
      <c r="E1293" s="1261"/>
      <c r="F1293" s="1262"/>
      <c r="G1293" s="45"/>
      <c r="H1293" s="45"/>
    </row>
    <row r="1294" spans="1:9" s="42" customFormat="1" collapsed="1">
      <c r="A1294" s="104" t="s">
        <v>1732</v>
      </c>
      <c r="B1294" s="105" t="s">
        <v>384</v>
      </c>
      <c r="C1294" s="160"/>
      <c r="D1294" s="161"/>
      <c r="E1294" s="1263"/>
      <c r="F1294" s="1264"/>
      <c r="G1294" s="13"/>
      <c r="H1294" s="41"/>
      <c r="I1294" s="41"/>
    </row>
    <row r="1295" spans="1:9" s="42" customFormat="1" outlineLevel="1">
      <c r="A1295" s="108"/>
      <c r="B1295" s="109"/>
      <c r="C1295" s="110"/>
      <c r="D1295" s="111"/>
      <c r="E1295" s="1212"/>
      <c r="F1295" s="1213"/>
    </row>
    <row r="1296" spans="1:9" s="42" customFormat="1" outlineLevel="1">
      <c r="A1296" s="252" t="s">
        <v>490</v>
      </c>
      <c r="B1296" s="3" t="s">
        <v>1097</v>
      </c>
      <c r="C1296" s="254" t="s">
        <v>159</v>
      </c>
      <c r="D1296" s="474">
        <v>1</v>
      </c>
      <c r="E1296" s="239"/>
      <c r="F1296" s="1277" t="str">
        <f t="shared" ref="F1296" si="180">IF(N(E1296),ROUND(E1296*D1296,2),"")</f>
        <v/>
      </c>
    </row>
    <row r="1297" spans="1:9" s="42" customFormat="1" ht="63.75" outlineLevel="1">
      <c r="A1297" s="256"/>
      <c r="B1297" s="711" t="s">
        <v>1096</v>
      </c>
      <c r="C1297" s="257"/>
      <c r="D1297" s="258"/>
      <c r="E1297" s="1005"/>
      <c r="F1297" s="1314"/>
    </row>
    <row r="1298" spans="1:9" s="42" customFormat="1">
      <c r="A1298" s="259"/>
      <c r="B1298" s="26" t="s">
        <v>386</v>
      </c>
      <c r="C1298" s="260"/>
      <c r="D1298" s="261"/>
      <c r="E1298" s="1006"/>
      <c r="F1298" s="1006"/>
      <c r="G1298" s="13"/>
      <c r="H1298" s="41"/>
      <c r="I1298" s="41"/>
    </row>
    <row r="1299" spans="1:9" s="46" customFormat="1" ht="20.100000000000001" customHeight="1">
      <c r="A1299" s="108"/>
      <c r="B1299" s="109"/>
      <c r="C1299" s="110"/>
      <c r="D1299" s="111"/>
      <c r="E1299" s="1212"/>
      <c r="F1299" s="1213"/>
      <c r="G1299" s="45"/>
      <c r="H1299" s="45"/>
    </row>
    <row r="1300" spans="1:9" s="87" customFormat="1" ht="13.5" thickBot="1">
      <c r="A1300" s="43"/>
      <c r="B1300" s="88" t="s">
        <v>385</v>
      </c>
      <c r="C1300" s="89"/>
      <c r="D1300" s="89"/>
      <c r="E1300" s="88"/>
      <c r="F1300" s="1269">
        <f>SUM(F1296:F1299)</f>
        <v>0</v>
      </c>
      <c r="G1300" s="25"/>
      <c r="H1300" s="25"/>
    </row>
    <row r="1301" spans="1:9" s="46" customFormat="1" ht="20.100000000000001" customHeight="1" thickBot="1">
      <c r="A1301" s="100"/>
      <c r="B1301" s="101"/>
      <c r="C1301" s="159"/>
      <c r="D1301" s="73"/>
      <c r="E1301" s="1261"/>
      <c r="F1301" s="1262"/>
      <c r="G1301" s="45"/>
      <c r="H1301" s="45"/>
    </row>
    <row r="1302" spans="1:9" s="87" customFormat="1" ht="13.5" thickBot="1">
      <c r="A1302" s="142"/>
      <c r="B1302" s="164" t="s">
        <v>1429</v>
      </c>
      <c r="C1302" s="144"/>
      <c r="D1302" s="144"/>
      <c r="E1302" s="163"/>
      <c r="F1302" s="1284">
        <f>F1300+F1292+F1221+F1200</f>
        <v>0</v>
      </c>
      <c r="G1302" s="25"/>
      <c r="H1302" s="25"/>
    </row>
    <row r="1303" spans="1:9" s="46" customFormat="1" ht="20.100000000000001" customHeight="1">
      <c r="A1303" s="100"/>
      <c r="B1303" s="101"/>
      <c r="C1303" s="159"/>
      <c r="D1303" s="73"/>
      <c r="E1303" s="1261"/>
      <c r="F1303" s="1262"/>
      <c r="G1303" s="45"/>
      <c r="H1303" s="45"/>
    </row>
    <row r="1304" spans="1:9" s="87" customFormat="1">
      <c r="A1304" s="79" t="s">
        <v>1348</v>
      </c>
      <c r="B1304" s="80" t="s">
        <v>1430</v>
      </c>
      <c r="C1304" s="81"/>
      <c r="D1304" s="82"/>
      <c r="E1304" s="1158"/>
      <c r="F1304" s="1159"/>
      <c r="G1304" s="25"/>
      <c r="H1304" s="25"/>
    </row>
    <row r="1305" spans="1:9" s="14" customFormat="1" outlineLevel="1">
      <c r="A1305" s="83"/>
      <c r="B1305" s="84"/>
      <c r="C1305" s="85"/>
      <c r="D1305" s="86"/>
      <c r="E1305" s="1160"/>
      <c r="F1305" s="1161"/>
    </row>
    <row r="1306" spans="1:9" s="14" customFormat="1" ht="25.5" outlineLevel="1">
      <c r="A1306" s="533" t="s">
        <v>490</v>
      </c>
      <c r="B1306" s="15" t="s">
        <v>2137</v>
      </c>
      <c r="C1306" s="395" t="s">
        <v>159</v>
      </c>
      <c r="D1306" s="734">
        <v>1</v>
      </c>
      <c r="E1306" s="988"/>
      <c r="F1306" s="1277" t="str">
        <f t="shared" ref="F1306" si="181">IF(N(E1306),ROUND(E1306*D1306,2),"")</f>
        <v/>
      </c>
    </row>
    <row r="1307" spans="1:9" s="14" customFormat="1" ht="102" outlineLevel="1">
      <c r="A1307" s="500"/>
      <c r="B1307" s="735" t="s">
        <v>1432</v>
      </c>
      <c r="C1307" s="538"/>
      <c r="D1307" s="539"/>
      <c r="E1307" s="1345"/>
      <c r="F1307" s="1324"/>
    </row>
    <row r="1308" spans="1:9" s="244" customFormat="1" outlineLevel="1">
      <c r="A1308" s="540"/>
      <c r="B1308" s="541" t="s">
        <v>1431</v>
      </c>
      <c r="C1308" s="542"/>
      <c r="D1308" s="543"/>
      <c r="E1308" s="1325"/>
      <c r="F1308" s="1326"/>
    </row>
    <row r="1309" spans="1:9" s="14" customFormat="1" outlineLevel="1">
      <c r="A1309" s="269"/>
      <c r="B1309" s="267"/>
      <c r="C1309" s="271"/>
      <c r="D1309" s="272"/>
      <c r="E1309" s="1162"/>
      <c r="F1309" s="1321"/>
    </row>
    <row r="1310" spans="1:9" s="14" customFormat="1" outlineLevel="1">
      <c r="A1310" s="533" t="s">
        <v>492</v>
      </c>
      <c r="B1310" s="15" t="s">
        <v>2306</v>
      </c>
      <c r="C1310" s="395" t="s">
        <v>491</v>
      </c>
      <c r="D1310" s="736">
        <v>2</v>
      </c>
      <c r="E1310" s="988"/>
      <c r="F1310" s="1277" t="str">
        <f t="shared" ref="F1310" si="182">IF(N(E1310),ROUND(E1310*D1310,2),"")</f>
        <v/>
      </c>
    </row>
    <row r="1311" spans="1:9" s="14" customFormat="1" ht="25.5" outlineLevel="1">
      <c r="A1311" s="500"/>
      <c r="B1311" s="642" t="s">
        <v>1434</v>
      </c>
      <c r="C1311" s="538"/>
      <c r="D1311" s="539"/>
      <c r="E1311" s="1345"/>
      <c r="F1311" s="1324"/>
    </row>
    <row r="1312" spans="1:9" s="244" customFormat="1" outlineLevel="1">
      <c r="A1312" s="540"/>
      <c r="B1312" s="541" t="s">
        <v>1433</v>
      </c>
      <c r="C1312" s="542"/>
      <c r="D1312" s="543"/>
      <c r="E1312" s="1325"/>
      <c r="F1312" s="1326"/>
    </row>
    <row r="1313" spans="1:6" s="14" customFormat="1" outlineLevel="1">
      <c r="A1313" s="269"/>
      <c r="B1313" s="267"/>
      <c r="C1313" s="271"/>
      <c r="D1313" s="272"/>
      <c r="E1313" s="1162"/>
      <c r="F1313" s="1321"/>
    </row>
    <row r="1314" spans="1:6" s="14" customFormat="1" ht="25.5" outlineLevel="1">
      <c r="A1314" s="533" t="s">
        <v>493</v>
      </c>
      <c r="B1314" s="15" t="s">
        <v>1733</v>
      </c>
      <c r="C1314" s="395" t="s">
        <v>491</v>
      </c>
      <c r="D1314" s="736">
        <v>1</v>
      </c>
      <c r="E1314" s="988"/>
      <c r="F1314" s="1277" t="str">
        <f t="shared" ref="F1314" si="183">IF(N(E1314),ROUND(E1314*D1314,2),"")</f>
        <v/>
      </c>
    </row>
    <row r="1315" spans="1:6" s="14" customFormat="1" outlineLevel="1">
      <c r="A1315" s="500"/>
      <c r="B1315" s="642" t="s">
        <v>1435</v>
      </c>
      <c r="C1315" s="538"/>
      <c r="D1315" s="539"/>
      <c r="E1315" s="1345"/>
      <c r="F1315" s="1324"/>
    </row>
    <row r="1316" spans="1:6" s="244" customFormat="1" outlineLevel="1">
      <c r="A1316" s="540"/>
      <c r="B1316" s="541" t="s">
        <v>1436</v>
      </c>
      <c r="C1316" s="542"/>
      <c r="D1316" s="543"/>
      <c r="E1316" s="1325"/>
      <c r="F1316" s="1326"/>
    </row>
    <row r="1317" spans="1:6" s="14" customFormat="1" outlineLevel="1">
      <c r="A1317" s="269"/>
      <c r="B1317" s="267"/>
      <c r="C1317" s="271"/>
      <c r="D1317" s="272"/>
      <c r="E1317" s="1162"/>
      <c r="F1317" s="1321"/>
    </row>
    <row r="1318" spans="1:6" s="14" customFormat="1" ht="25.5" outlineLevel="1">
      <c r="A1318" s="533" t="s">
        <v>901</v>
      </c>
      <c r="B1318" s="15" t="s">
        <v>1734</v>
      </c>
      <c r="C1318" s="395" t="s">
        <v>491</v>
      </c>
      <c r="D1318" s="736">
        <v>1</v>
      </c>
      <c r="E1318" s="988"/>
      <c r="F1318" s="1277" t="str">
        <f t="shared" ref="F1318" si="184">IF(N(E1318),ROUND(E1318*D1318,2),"")</f>
        <v/>
      </c>
    </row>
    <row r="1319" spans="1:6" s="14" customFormat="1" ht="25.5" outlineLevel="1">
      <c r="A1319" s="500"/>
      <c r="B1319" s="3" t="s">
        <v>1438</v>
      </c>
      <c r="C1319" s="538"/>
      <c r="D1319" s="539"/>
      <c r="E1319" s="1345"/>
      <c r="F1319" s="1324"/>
    </row>
    <row r="1320" spans="1:6" s="244" customFormat="1" outlineLevel="1">
      <c r="A1320" s="540"/>
      <c r="B1320" s="541" t="s">
        <v>1437</v>
      </c>
      <c r="C1320" s="542"/>
      <c r="D1320" s="543"/>
      <c r="E1320" s="1325"/>
      <c r="F1320" s="1326"/>
    </row>
    <row r="1321" spans="1:6" s="14" customFormat="1" outlineLevel="1">
      <c r="A1321" s="269"/>
      <c r="B1321" s="267"/>
      <c r="C1321" s="271"/>
      <c r="D1321" s="272"/>
      <c r="E1321" s="1162"/>
      <c r="F1321" s="1321"/>
    </row>
    <row r="1322" spans="1:6" s="14" customFormat="1" ht="25.5" outlineLevel="1">
      <c r="A1322" s="533" t="s">
        <v>588</v>
      </c>
      <c r="B1322" s="15" t="s">
        <v>1735</v>
      </c>
      <c r="C1322" s="395" t="s">
        <v>491</v>
      </c>
      <c r="D1322" s="736">
        <v>74</v>
      </c>
      <c r="E1322" s="988"/>
      <c r="F1322" s="1277" t="str">
        <f t="shared" ref="F1322" si="185">IF(N(E1322),ROUND(E1322*D1322,2),"")</f>
        <v/>
      </c>
    </row>
    <row r="1323" spans="1:6" s="14" customFormat="1" ht="25.5" outlineLevel="1">
      <c r="A1323" s="500"/>
      <c r="B1323" s="35" t="s">
        <v>1736</v>
      </c>
      <c r="C1323" s="538"/>
      <c r="D1323" s="539"/>
      <c r="E1323" s="1345"/>
      <c r="F1323" s="1324"/>
    </row>
    <row r="1324" spans="1:6" s="244" customFormat="1" outlineLevel="1">
      <c r="A1324" s="540"/>
      <c r="B1324" s="541" t="s">
        <v>1439</v>
      </c>
      <c r="C1324" s="542"/>
      <c r="D1324" s="543"/>
      <c r="E1324" s="1325"/>
      <c r="F1324" s="1326"/>
    </row>
    <row r="1325" spans="1:6" s="14" customFormat="1" outlineLevel="1">
      <c r="A1325" s="269"/>
      <c r="B1325" s="737"/>
      <c r="C1325" s="738"/>
      <c r="D1325" s="539"/>
      <c r="E1325" s="1162"/>
      <c r="F1325" s="1321"/>
    </row>
    <row r="1326" spans="1:6" s="14" customFormat="1" ht="25.5" outlineLevel="1">
      <c r="A1326" s="533" t="s">
        <v>501</v>
      </c>
      <c r="B1326" s="24" t="s">
        <v>1737</v>
      </c>
      <c r="C1326" s="395" t="s">
        <v>491</v>
      </c>
      <c r="D1326" s="736">
        <v>1</v>
      </c>
      <c r="E1326" s="988"/>
      <c r="F1326" s="1277" t="str">
        <f t="shared" ref="F1326" si="186">IF(N(E1326),ROUND(E1326*D1326,2),"")</f>
        <v/>
      </c>
    </row>
    <row r="1327" spans="1:6" s="14" customFormat="1" ht="25.5" outlineLevel="1">
      <c r="A1327" s="500"/>
      <c r="B1327" s="35" t="s">
        <v>1738</v>
      </c>
      <c r="C1327" s="538"/>
      <c r="D1327" s="539"/>
      <c r="E1327" s="1345"/>
      <c r="F1327" s="1324"/>
    </row>
    <row r="1328" spans="1:6" s="244" customFormat="1" outlineLevel="1">
      <c r="A1328" s="540"/>
      <c r="B1328" s="541" t="s">
        <v>1439</v>
      </c>
      <c r="C1328" s="542"/>
      <c r="D1328" s="543"/>
      <c r="E1328" s="1325"/>
      <c r="F1328" s="1326"/>
    </row>
    <row r="1329" spans="1:6" s="14" customFormat="1" outlineLevel="1">
      <c r="A1329" s="269"/>
      <c r="B1329" s="278"/>
      <c r="C1329" s="271"/>
      <c r="D1329" s="272"/>
      <c r="E1329" s="1162"/>
      <c r="F1329" s="1277"/>
    </row>
    <row r="1330" spans="1:6" s="14" customFormat="1" ht="25.5" outlineLevel="1">
      <c r="A1330" s="533" t="s">
        <v>494</v>
      </c>
      <c r="B1330" s="15" t="s">
        <v>1739</v>
      </c>
      <c r="C1330" s="395" t="s">
        <v>491</v>
      </c>
      <c r="D1330" s="736">
        <v>76</v>
      </c>
      <c r="E1330" s="988"/>
      <c r="F1330" s="1277" t="str">
        <f t="shared" ref="F1330" si="187">IF(N(E1330),ROUND(E1330*D1330,2),"")</f>
        <v/>
      </c>
    </row>
    <row r="1331" spans="1:6" s="14" customFormat="1" ht="25.5" outlineLevel="1">
      <c r="A1331" s="500"/>
      <c r="B1331" s="35" t="s">
        <v>1443</v>
      </c>
      <c r="C1331" s="538"/>
      <c r="D1331" s="539"/>
      <c r="E1331" s="1345"/>
      <c r="F1331" s="1324"/>
    </row>
    <row r="1332" spans="1:6" s="244" customFormat="1" outlineLevel="1">
      <c r="A1332" s="540"/>
      <c r="B1332" s="541" t="s">
        <v>1442</v>
      </c>
      <c r="C1332" s="542"/>
      <c r="D1332" s="543"/>
      <c r="E1332" s="1325"/>
      <c r="F1332" s="1326"/>
    </row>
    <row r="1333" spans="1:6" s="14" customFormat="1" outlineLevel="1">
      <c r="A1333" s="269"/>
      <c r="B1333" s="267"/>
      <c r="C1333" s="271"/>
      <c r="D1333" s="272"/>
      <c r="E1333" s="1162"/>
      <c r="F1333" s="1321"/>
    </row>
    <row r="1334" spans="1:6" s="14" customFormat="1" ht="25.5" outlineLevel="1">
      <c r="A1334" s="533" t="s">
        <v>897</v>
      </c>
      <c r="B1334" s="15" t="s">
        <v>1740</v>
      </c>
      <c r="C1334" s="395" t="s">
        <v>491</v>
      </c>
      <c r="D1334" s="736">
        <v>37</v>
      </c>
      <c r="E1334" s="988"/>
      <c r="F1334" s="1277" t="str">
        <f t="shared" ref="F1334" si="188">IF(N(E1334),ROUND(E1334*D1334,2),"")</f>
        <v/>
      </c>
    </row>
    <row r="1335" spans="1:6" s="14" customFormat="1" outlineLevel="1">
      <c r="A1335" s="500"/>
      <c r="B1335" s="35" t="s">
        <v>1441</v>
      </c>
      <c r="C1335" s="538"/>
      <c r="D1335" s="539"/>
      <c r="E1335" s="1345"/>
      <c r="F1335" s="1324"/>
    </row>
    <row r="1336" spans="1:6" s="244" customFormat="1" outlineLevel="1">
      <c r="A1336" s="540"/>
      <c r="B1336" s="541" t="s">
        <v>1440</v>
      </c>
      <c r="C1336" s="542"/>
      <c r="D1336" s="543"/>
      <c r="E1336" s="1325"/>
      <c r="F1336" s="1326"/>
    </row>
    <row r="1337" spans="1:6" s="14" customFormat="1" outlineLevel="1">
      <c r="A1337" s="269"/>
      <c r="B1337" s="267"/>
      <c r="C1337" s="271"/>
      <c r="D1337" s="272"/>
      <c r="E1337" s="1162"/>
      <c r="F1337" s="1321"/>
    </row>
    <row r="1338" spans="1:6" s="14" customFormat="1" outlineLevel="1">
      <c r="A1338" s="533" t="s">
        <v>898</v>
      </c>
      <c r="B1338" s="15" t="s">
        <v>1444</v>
      </c>
      <c r="C1338" s="395" t="s">
        <v>491</v>
      </c>
      <c r="D1338" s="736">
        <v>90</v>
      </c>
      <c r="E1338" s="988"/>
      <c r="F1338" s="1277" t="str">
        <f t="shared" ref="F1338" si="189">IF(N(E1338),ROUND(E1338*D1338,2),"")</f>
        <v/>
      </c>
    </row>
    <row r="1339" spans="1:6" s="14" customFormat="1" ht="25.5" outlineLevel="1">
      <c r="A1339" s="500"/>
      <c r="B1339" s="739" t="s">
        <v>851</v>
      </c>
      <c r="C1339" s="538"/>
      <c r="D1339" s="539"/>
      <c r="E1339" s="1345"/>
      <c r="F1339" s="1324"/>
    </row>
    <row r="1340" spans="1:6" s="244" customFormat="1" outlineLevel="1">
      <c r="A1340" s="540"/>
      <c r="B1340" s="541" t="s">
        <v>1445</v>
      </c>
      <c r="C1340" s="542"/>
      <c r="D1340" s="543"/>
      <c r="E1340" s="1325"/>
      <c r="F1340" s="1326"/>
    </row>
    <row r="1341" spans="1:6" s="14" customFormat="1" outlineLevel="1">
      <c r="A1341" s="269"/>
      <c r="B1341" s="267"/>
      <c r="C1341" s="271"/>
      <c r="D1341" s="272"/>
      <c r="E1341" s="1162"/>
      <c r="F1341" s="1321"/>
    </row>
    <row r="1342" spans="1:6" s="14" customFormat="1" ht="25.5" outlineLevel="1">
      <c r="A1342" s="533" t="s">
        <v>899</v>
      </c>
      <c r="B1342" s="15" t="s">
        <v>1741</v>
      </c>
      <c r="C1342" s="395" t="s">
        <v>491</v>
      </c>
      <c r="D1342" s="736">
        <v>8</v>
      </c>
      <c r="E1342" s="988"/>
      <c r="F1342" s="1277" t="str">
        <f t="shared" ref="F1342" si="190">IF(N(E1342),ROUND(E1342*D1342,2),"")</f>
        <v/>
      </c>
    </row>
    <row r="1343" spans="1:6" s="14" customFormat="1" ht="25.5" outlineLevel="1">
      <c r="A1343" s="500"/>
      <c r="B1343" s="3" t="s">
        <v>852</v>
      </c>
      <c r="C1343" s="538"/>
      <c r="D1343" s="539"/>
      <c r="E1343" s="1345"/>
      <c r="F1343" s="1324"/>
    </row>
    <row r="1344" spans="1:6" s="244" customFormat="1" outlineLevel="1">
      <c r="A1344" s="540"/>
      <c r="B1344" s="541" t="s">
        <v>1042</v>
      </c>
      <c r="C1344" s="542"/>
      <c r="D1344" s="543"/>
      <c r="E1344" s="1325"/>
      <c r="F1344" s="1326"/>
    </row>
    <row r="1345" spans="1:6" s="14" customFormat="1" outlineLevel="1">
      <c r="A1345" s="269"/>
      <c r="B1345" s="267"/>
      <c r="C1345" s="271"/>
      <c r="D1345" s="272"/>
      <c r="E1345" s="1162"/>
      <c r="F1345" s="1321"/>
    </row>
    <row r="1346" spans="1:6" s="14" customFormat="1" ht="25.5" outlineLevel="1">
      <c r="A1346" s="533" t="s">
        <v>909</v>
      </c>
      <c r="B1346" s="15" t="s">
        <v>1742</v>
      </c>
      <c r="C1346" s="395" t="s">
        <v>491</v>
      </c>
      <c r="D1346" s="736">
        <v>1</v>
      </c>
      <c r="E1346" s="988"/>
      <c r="F1346" s="1277" t="str">
        <f t="shared" ref="F1346" si="191">IF(N(E1346),ROUND(E1346*D1346,2),"")</f>
        <v/>
      </c>
    </row>
    <row r="1347" spans="1:6" s="14" customFormat="1" ht="38.25" outlineLevel="1">
      <c r="A1347" s="500"/>
      <c r="B1347" s="3" t="s">
        <v>1743</v>
      </c>
      <c r="C1347" s="538"/>
      <c r="D1347" s="539"/>
      <c r="E1347" s="1345"/>
      <c r="F1347" s="1324"/>
    </row>
    <row r="1348" spans="1:6" s="14" customFormat="1" outlineLevel="1">
      <c r="A1348" s="540"/>
      <c r="B1348" s="541" t="s">
        <v>853</v>
      </c>
      <c r="C1348" s="542"/>
      <c r="D1348" s="543"/>
      <c r="E1348" s="1325"/>
      <c r="F1348" s="1326"/>
    </row>
    <row r="1349" spans="1:6" s="14" customFormat="1" outlineLevel="1">
      <c r="A1349" s="269"/>
      <c r="B1349" s="267"/>
      <c r="C1349" s="271"/>
      <c r="D1349" s="272"/>
      <c r="E1349" s="1345"/>
      <c r="F1349" s="1377"/>
    </row>
    <row r="1350" spans="1:6" s="14" customFormat="1" ht="25.5" outlineLevel="1">
      <c r="A1350" s="533" t="s">
        <v>916</v>
      </c>
      <c r="B1350" s="15" t="s">
        <v>1744</v>
      </c>
      <c r="C1350" s="395" t="s">
        <v>491</v>
      </c>
      <c r="D1350" s="736">
        <v>2</v>
      </c>
      <c r="E1350" s="988"/>
      <c r="F1350" s="1277" t="str">
        <f t="shared" ref="F1350" si="192">IF(N(E1350),ROUND(E1350*D1350,2),"")</f>
        <v/>
      </c>
    </row>
    <row r="1351" spans="1:6" s="14" customFormat="1" ht="25.5" outlineLevel="1">
      <c r="A1351" s="500"/>
      <c r="B1351" s="21" t="s">
        <v>1745</v>
      </c>
      <c r="C1351" s="538"/>
      <c r="D1351" s="539"/>
      <c r="E1351" s="1345"/>
      <c r="F1351" s="1324"/>
    </row>
    <row r="1352" spans="1:6" s="244" customFormat="1" outlineLevel="1">
      <c r="A1352" s="540"/>
      <c r="B1352" s="541" t="s">
        <v>853</v>
      </c>
      <c r="C1352" s="542"/>
      <c r="D1352" s="543"/>
      <c r="E1352" s="1325"/>
      <c r="F1352" s="1326"/>
    </row>
    <row r="1353" spans="1:6" s="42" customFormat="1" outlineLevel="1">
      <c r="A1353" s="566"/>
      <c r="B1353" s="22"/>
      <c r="C1353" s="538"/>
      <c r="D1353" s="539"/>
      <c r="E1353" s="1162"/>
      <c r="F1353" s="1321"/>
    </row>
    <row r="1354" spans="1:6" s="42" customFormat="1" ht="25.5" outlineLevel="1">
      <c r="A1354" s="533" t="s">
        <v>987</v>
      </c>
      <c r="B1354" s="15" t="s">
        <v>1746</v>
      </c>
      <c r="C1354" s="395" t="s">
        <v>491</v>
      </c>
      <c r="D1354" s="377">
        <v>2</v>
      </c>
      <c r="E1354" s="425"/>
      <c r="F1354" s="1277" t="str">
        <f t="shared" ref="F1354" si="193">IF(N(E1354),ROUND(E1354*D1354,2),"")</f>
        <v/>
      </c>
    </row>
    <row r="1355" spans="1:6" s="42" customFormat="1" ht="25.5" outlineLevel="1">
      <c r="A1355" s="500"/>
      <c r="B1355" s="3" t="s">
        <v>1622</v>
      </c>
      <c r="C1355" s="538"/>
      <c r="D1355" s="539"/>
      <c r="E1355" s="1005"/>
      <c r="F1355" s="1314"/>
    </row>
    <row r="1356" spans="1:6" s="42" customFormat="1" outlineLevel="1">
      <c r="A1356" s="540"/>
      <c r="B1356" s="541" t="s">
        <v>1437</v>
      </c>
      <c r="C1356" s="542"/>
      <c r="D1356" s="543"/>
      <c r="E1356" s="1006"/>
      <c r="F1356" s="1313"/>
    </row>
    <row r="1357" spans="1:6" s="42" customFormat="1" outlineLevel="1">
      <c r="A1357" s="540"/>
      <c r="B1357" s="541"/>
      <c r="C1357" s="542"/>
      <c r="D1357" s="543"/>
      <c r="E1357" s="1006"/>
      <c r="F1357" s="1313"/>
    </row>
    <row r="1358" spans="1:6" s="244" customFormat="1" outlineLevel="1">
      <c r="A1358" s="540" t="s">
        <v>1747</v>
      </c>
      <c r="B1358" s="541" t="s">
        <v>1748</v>
      </c>
      <c r="C1358" s="542" t="s">
        <v>491</v>
      </c>
      <c r="D1358" s="543">
        <v>3</v>
      </c>
      <c r="E1358" s="433"/>
      <c r="F1358" s="1280" t="str">
        <f t="shared" ref="F1358" si="194">IF(N(E1358),ROUND(E1358*D1358,2),"")</f>
        <v/>
      </c>
    </row>
    <row r="1359" spans="1:6" s="42" customFormat="1" outlineLevel="1">
      <c r="A1359" s="259"/>
      <c r="B1359" s="26"/>
      <c r="C1359" s="260"/>
      <c r="D1359" s="261"/>
      <c r="E1359" s="1343"/>
      <c r="F1359" s="1400"/>
    </row>
    <row r="1360" spans="1:6" s="14" customFormat="1" outlineLevel="1">
      <c r="A1360" s="252" t="s">
        <v>991</v>
      </c>
      <c r="B1360" s="522" t="s">
        <v>448</v>
      </c>
      <c r="C1360" s="523"/>
      <c r="D1360" s="303"/>
      <c r="E1360" s="1345"/>
      <c r="F1360" s="1324"/>
    </row>
    <row r="1361" spans="1:6" s="14" customFormat="1" ht="25.5" outlineLevel="1">
      <c r="A1361" s="256"/>
      <c r="B1361" s="524" t="s">
        <v>399</v>
      </c>
      <c r="C1361" s="257"/>
      <c r="D1361" s="258"/>
      <c r="E1361" s="1349"/>
      <c r="F1361" s="1399"/>
    </row>
    <row r="1362" spans="1:6" s="14" customFormat="1" outlineLevel="1">
      <c r="A1362" s="259"/>
      <c r="B1362" s="26" t="s">
        <v>161</v>
      </c>
      <c r="C1362" s="260"/>
      <c r="D1362" s="261"/>
      <c r="E1362" s="1349"/>
      <c r="F1362" s="1370"/>
    </row>
    <row r="1363" spans="1:6" s="14" customFormat="1" outlineLevel="1">
      <c r="A1363" s="266" t="s">
        <v>2003</v>
      </c>
      <c r="B1363" s="515" t="s">
        <v>449</v>
      </c>
      <c r="C1363" s="268" t="s">
        <v>1063</v>
      </c>
      <c r="D1363" s="580">
        <v>140</v>
      </c>
      <c r="E1363" s="242"/>
      <c r="F1363" s="1277" t="str">
        <f t="shared" ref="F1363:F1364" si="195">IF(N(E1363),ROUND(E1363*D1363,2),"")</f>
        <v/>
      </c>
    </row>
    <row r="1364" spans="1:6" s="14" customFormat="1" outlineLevel="1">
      <c r="A1364" s="266" t="s">
        <v>1750</v>
      </c>
      <c r="B1364" s="515" t="s">
        <v>1749</v>
      </c>
      <c r="C1364" s="268" t="s">
        <v>1063</v>
      </c>
      <c r="D1364" s="580">
        <v>650</v>
      </c>
      <c r="E1364" s="242"/>
      <c r="F1364" s="1277" t="str">
        <f t="shared" si="195"/>
        <v/>
      </c>
    </row>
    <row r="1365" spans="1:6" s="14" customFormat="1" outlineLevel="1">
      <c r="A1365" s="259"/>
      <c r="B1365" s="26"/>
      <c r="C1365" s="260"/>
      <c r="D1365" s="740"/>
      <c r="E1365" s="1343"/>
      <c r="F1365" s="1396"/>
    </row>
    <row r="1366" spans="1:6" s="14" customFormat="1" outlineLevel="1">
      <c r="A1366" s="567" t="s">
        <v>992</v>
      </c>
      <c r="B1366" s="22" t="s">
        <v>158</v>
      </c>
      <c r="C1366" s="705"/>
      <c r="D1366" s="741"/>
      <c r="E1366" s="1343"/>
      <c r="F1366" s="1326"/>
    </row>
    <row r="1367" spans="1:6" s="14" customFormat="1" ht="51" outlineLevel="1">
      <c r="A1367" s="566"/>
      <c r="B1367" s="21" t="s">
        <v>1623</v>
      </c>
      <c r="C1367" s="565"/>
      <c r="D1367" s="623"/>
      <c r="E1367" s="1406"/>
      <c r="F1367" s="1399"/>
    </row>
    <row r="1368" spans="1:6" s="14" customFormat="1" outlineLevel="1">
      <c r="A1368" s="566"/>
      <c r="B1368" s="541" t="s">
        <v>156</v>
      </c>
      <c r="C1368" s="565"/>
      <c r="D1368" s="623"/>
      <c r="E1368" s="1370"/>
      <c r="F1368" s="1370"/>
    </row>
    <row r="1369" spans="1:6" s="42" customFormat="1" outlineLevel="1">
      <c r="A1369" s="567" t="s">
        <v>2138</v>
      </c>
      <c r="B1369" s="4" t="s">
        <v>1625</v>
      </c>
      <c r="C1369" s="579" t="s">
        <v>1063</v>
      </c>
      <c r="D1369" s="580">
        <v>20</v>
      </c>
      <c r="E1369" s="241"/>
      <c r="F1369" s="1280" t="str">
        <f t="shared" ref="F1369:F1372" si="196">IF(N(E1369),ROUND(E1369*D1369,2),"")</f>
        <v/>
      </c>
    </row>
    <row r="1370" spans="1:6" s="42" customFormat="1" outlineLevel="1">
      <c r="A1370" s="567" t="s">
        <v>2139</v>
      </c>
      <c r="B1370" s="4" t="s">
        <v>1624</v>
      </c>
      <c r="C1370" s="579" t="s">
        <v>1063</v>
      </c>
      <c r="D1370" s="580">
        <v>950</v>
      </c>
      <c r="E1370" s="997"/>
      <c r="F1370" s="1280" t="str">
        <f t="shared" si="196"/>
        <v/>
      </c>
    </row>
    <row r="1371" spans="1:6" s="42" customFormat="1" outlineLevel="1">
      <c r="A1371" s="567" t="s">
        <v>2140</v>
      </c>
      <c r="B1371" s="4" t="s">
        <v>1751</v>
      </c>
      <c r="C1371" s="579" t="s">
        <v>1063</v>
      </c>
      <c r="D1371" s="580">
        <v>40</v>
      </c>
      <c r="E1371" s="242"/>
      <c r="F1371" s="1280" t="str">
        <f t="shared" si="196"/>
        <v/>
      </c>
    </row>
    <row r="1372" spans="1:6" s="42" customFormat="1" outlineLevel="1">
      <c r="A1372" s="567" t="s">
        <v>2141</v>
      </c>
      <c r="B1372" s="4" t="s">
        <v>1752</v>
      </c>
      <c r="C1372" s="579" t="s">
        <v>1063</v>
      </c>
      <c r="D1372" s="580">
        <v>65</v>
      </c>
      <c r="E1372" s="242"/>
      <c r="F1372" s="1280" t="str">
        <f t="shared" si="196"/>
        <v/>
      </c>
    </row>
    <row r="1373" spans="1:6" s="42" customFormat="1" outlineLevel="1">
      <c r="A1373" s="566"/>
      <c r="B1373" s="22"/>
      <c r="C1373" s="538"/>
      <c r="D1373" s="539"/>
      <c r="E1373" s="1411"/>
      <c r="F1373" s="1411"/>
    </row>
    <row r="1374" spans="1:6" s="42" customFormat="1" outlineLevel="1">
      <c r="A1374" s="631" t="s">
        <v>1037</v>
      </c>
      <c r="B1374" s="19" t="s">
        <v>1626</v>
      </c>
      <c r="C1374" s="579" t="s">
        <v>491</v>
      </c>
      <c r="D1374" s="580">
        <v>86</v>
      </c>
      <c r="E1374" s="242"/>
      <c r="F1374" s="1280" t="str">
        <f t="shared" ref="F1374" si="197">IF(N(E1374),ROUND(E1374*D1374,2),"")</f>
        <v/>
      </c>
    </row>
    <row r="1375" spans="1:6" s="42" customFormat="1" outlineLevel="1">
      <c r="A1375" s="259"/>
      <c r="B1375" s="26"/>
      <c r="C1375" s="260"/>
      <c r="D1375" s="261"/>
      <c r="E1375" s="1006"/>
      <c r="F1375" s="1313"/>
    </row>
    <row r="1376" spans="1:6" s="42" customFormat="1" outlineLevel="1">
      <c r="A1376" s="252" t="s">
        <v>1038</v>
      </c>
      <c r="B1376" s="298" t="s">
        <v>1097</v>
      </c>
      <c r="C1376" s="254" t="s">
        <v>159</v>
      </c>
      <c r="D1376" s="474">
        <v>1</v>
      </c>
      <c r="E1376" s="239"/>
      <c r="F1376" s="1277"/>
    </row>
    <row r="1377" spans="1:9" s="42" customFormat="1" ht="102" outlineLevel="1">
      <c r="A1377" s="256"/>
      <c r="B1377" s="1128" t="s">
        <v>1098</v>
      </c>
      <c r="C1377" s="257"/>
      <c r="D1377" s="258"/>
      <c r="E1377" s="1005"/>
      <c r="F1377" s="1005"/>
    </row>
    <row r="1378" spans="1:9" s="87" customFormat="1">
      <c r="A1378" s="259"/>
      <c r="B1378" s="26" t="s">
        <v>386</v>
      </c>
      <c r="C1378" s="260"/>
      <c r="D1378" s="261"/>
      <c r="E1378" s="1006"/>
      <c r="F1378" s="1006"/>
      <c r="G1378" s="25"/>
      <c r="H1378" s="25"/>
    </row>
    <row r="1379" spans="1:9" s="46" customFormat="1" ht="20.100000000000001" customHeight="1" thickBot="1">
      <c r="A1379" s="181"/>
      <c r="B1379" s="182"/>
      <c r="C1379" s="183"/>
      <c r="D1379" s="184"/>
      <c r="E1379" s="1412"/>
      <c r="F1379" s="1413"/>
      <c r="G1379" s="45"/>
      <c r="H1379" s="45"/>
    </row>
    <row r="1380" spans="1:9" s="87" customFormat="1" ht="13.5" thickBot="1">
      <c r="A1380" s="142"/>
      <c r="B1380" s="164" t="s">
        <v>1753</v>
      </c>
      <c r="C1380" s="144"/>
      <c r="D1380" s="144"/>
      <c r="E1380" s="163"/>
      <c r="F1380" s="1305">
        <f>SUM(F1306:F1378)</f>
        <v>0</v>
      </c>
      <c r="G1380" s="25"/>
      <c r="H1380" s="25"/>
    </row>
    <row r="1381" spans="1:9" s="56" customFormat="1" ht="23.25" customHeight="1">
      <c r="A1381" s="100"/>
      <c r="B1381" s="101"/>
      <c r="C1381" s="159"/>
      <c r="D1381" s="73"/>
      <c r="E1381" s="1261"/>
      <c r="F1381" s="1262"/>
      <c r="G1381" s="55"/>
      <c r="H1381" s="55"/>
      <c r="I1381" s="55"/>
    </row>
    <row r="1382" spans="1:9" s="61" customFormat="1" ht="28.5" customHeight="1">
      <c r="A1382" s="52"/>
      <c r="B1382" s="53" t="s">
        <v>570</v>
      </c>
      <c r="C1382" s="54"/>
      <c r="D1382" s="54"/>
      <c r="E1382" s="1195"/>
      <c r="F1382" s="1195"/>
    </row>
    <row r="1383" spans="1:9" s="61" customFormat="1" ht="24.95" customHeight="1">
      <c r="A1383" s="166" t="str">
        <f>A5</f>
        <v>4.1.</v>
      </c>
      <c r="B1383" s="149" t="str">
        <f>B5</f>
        <v>Vanjski razvod</v>
      </c>
      <c r="C1383" s="59"/>
      <c r="D1383" s="60"/>
      <c r="E1383" s="1196"/>
      <c r="F1383" s="1197">
        <f>F159</f>
        <v>0</v>
      </c>
    </row>
    <row r="1384" spans="1:9" s="61" customFormat="1" ht="24.95" customHeight="1">
      <c r="A1384" s="166" t="str">
        <f>A161</f>
        <v>4.2.</v>
      </c>
      <c r="B1384" s="149" t="str">
        <f>B161</f>
        <v>Elektroinstalacije nadstrešnice graničnog prelaza</v>
      </c>
      <c r="C1384" s="59"/>
      <c r="D1384" s="60"/>
      <c r="E1384" s="1196"/>
      <c r="F1384" s="1197">
        <f>F248</f>
        <v>0</v>
      </c>
    </row>
    <row r="1385" spans="1:9" s="61" customFormat="1" ht="24.95" customHeight="1">
      <c r="A1385" s="166" t="s">
        <v>584</v>
      </c>
      <c r="B1385" s="149" t="s">
        <v>1278</v>
      </c>
      <c r="C1385" s="59"/>
      <c r="D1385" s="60"/>
      <c r="E1385" s="1196"/>
      <c r="F1385" s="1197">
        <f>F429</f>
        <v>0</v>
      </c>
    </row>
    <row r="1386" spans="1:9" s="61" customFormat="1" ht="24.95" customHeight="1">
      <c r="A1386" s="166" t="s">
        <v>1275</v>
      </c>
      <c r="B1386" s="149" t="s">
        <v>1754</v>
      </c>
      <c r="C1386" s="59"/>
      <c r="D1386" s="60"/>
      <c r="E1386" s="1196"/>
      <c r="F1386" s="1197">
        <f>F929</f>
        <v>0</v>
      </c>
    </row>
    <row r="1387" spans="1:9" s="61" customFormat="1" ht="24.95" customHeight="1">
      <c r="A1387" s="166" t="s">
        <v>884</v>
      </c>
      <c r="B1387" s="149" t="str">
        <f>B931</f>
        <v>Cestovna rasvjeta</v>
      </c>
      <c r="C1387" s="59"/>
      <c r="D1387" s="60"/>
      <c r="E1387" s="1196"/>
      <c r="F1387" s="1197">
        <f>F1022</f>
        <v>0</v>
      </c>
    </row>
    <row r="1388" spans="1:9" s="61" customFormat="1" ht="24.95" customHeight="1">
      <c r="A1388" s="166" t="s">
        <v>885</v>
      </c>
      <c r="B1388" s="149" t="str">
        <f>B1024</f>
        <v>RTV instalacija</v>
      </c>
      <c r="C1388" s="59"/>
      <c r="D1388" s="60"/>
      <c r="E1388" s="1196"/>
      <c r="F1388" s="1197">
        <f>F1085</f>
        <v>0</v>
      </c>
    </row>
    <row r="1389" spans="1:9" s="61" customFormat="1" ht="24.95" customHeight="1">
      <c r="A1389" s="166" t="s">
        <v>1346</v>
      </c>
      <c r="B1389" s="149" t="str">
        <f>B1087</f>
        <v>Sustav zaštite od munje</v>
      </c>
      <c r="C1389" s="59"/>
      <c r="D1389" s="60"/>
      <c r="E1389" s="1196"/>
      <c r="F1389" s="1197">
        <f>F1147</f>
        <v>0</v>
      </c>
    </row>
    <row r="1390" spans="1:9" s="61" customFormat="1" ht="24.95" customHeight="1">
      <c r="A1390" s="166" t="s">
        <v>1347</v>
      </c>
      <c r="B1390" s="149" t="str">
        <f>B1149</f>
        <v>Lokalna računalna mreža</v>
      </c>
      <c r="C1390" s="59"/>
      <c r="D1390" s="60"/>
      <c r="E1390" s="1196"/>
      <c r="F1390" s="1197">
        <f>F1302</f>
        <v>0</v>
      </c>
    </row>
    <row r="1391" spans="1:9" s="66" customFormat="1" ht="24.95" customHeight="1">
      <c r="A1391" s="166" t="s">
        <v>1348</v>
      </c>
      <c r="B1391" s="149" t="str">
        <f>B1304</f>
        <v>Sustav za dojavu požara</v>
      </c>
      <c r="C1391" s="59"/>
      <c r="D1391" s="60"/>
      <c r="E1391" s="1196"/>
      <c r="F1391" s="1197">
        <f>F1380</f>
        <v>0</v>
      </c>
    </row>
    <row r="1392" spans="1:9" s="71" customFormat="1" ht="20.100000000000001" customHeight="1" thickBot="1">
      <c r="A1392" s="167"/>
      <c r="B1392" s="63"/>
      <c r="C1392" s="64"/>
      <c r="D1392" s="65"/>
      <c r="E1392" s="1198"/>
      <c r="F1392" s="1199"/>
    </row>
    <row r="1393" spans="1:9" ht="16.5" thickTop="1" thickBot="1">
      <c r="A1393" s="168"/>
      <c r="B1393" s="68" t="str">
        <f>"UKUPNO "&amp;B3&amp;":"</f>
        <v>UKUPNO ELEKTROINSTALACIJE:</v>
      </c>
      <c r="C1393" s="69"/>
      <c r="D1393" s="70"/>
      <c r="E1393" s="1200"/>
      <c r="F1393" s="1201">
        <f>SUM(F1383:F1392)</f>
        <v>0</v>
      </c>
      <c r="G1393" s="50"/>
      <c r="H1393" s="50"/>
      <c r="I1393" s="50"/>
    </row>
    <row r="1394" spans="1:9">
      <c r="A1394" s="868"/>
      <c r="B1394" s="869"/>
      <c r="C1394" s="870"/>
      <c r="D1394" s="871"/>
      <c r="E1394" s="1202"/>
      <c r="F1394" s="1202"/>
    </row>
    <row r="1395" spans="1:9" s="227" customFormat="1">
      <c r="A1395" s="863"/>
      <c r="B1395" s="877"/>
      <c r="C1395" s="865"/>
      <c r="D1395" s="866"/>
      <c r="E1395" s="1003"/>
      <c r="F1395" s="1003"/>
    </row>
    <row r="1396" spans="1:9">
      <c r="B1396" s="875"/>
    </row>
    <row r="1399" spans="1:9">
      <c r="B1399" s="878"/>
    </row>
    <row r="1400" spans="1:9">
      <c r="B1400" s="879"/>
    </row>
    <row r="1401" spans="1:9">
      <c r="B1401" s="880"/>
    </row>
    <row r="1402" spans="1:9">
      <c r="B1402" s="880"/>
    </row>
    <row r="1403" spans="1:9">
      <c r="B1403" s="880"/>
    </row>
    <row r="1404" spans="1:9">
      <c r="B1404" s="879"/>
    </row>
    <row r="1405" spans="1:9">
      <c r="B1405" s="879"/>
    </row>
    <row r="1406" spans="1:9">
      <c r="B1406" s="879"/>
    </row>
    <row r="1407" spans="1:9">
      <c r="B1407" s="880"/>
    </row>
    <row r="1408" spans="1:9">
      <c r="B1408" s="880"/>
    </row>
    <row r="1409" spans="1:6">
      <c r="B1409" s="880"/>
    </row>
    <row r="1410" spans="1:6">
      <c r="B1410" s="879"/>
    </row>
    <row r="1411" spans="1:6">
      <c r="A1411" s="881"/>
      <c r="B1411" s="879"/>
      <c r="C1411" s="882"/>
      <c r="D1411" s="883"/>
      <c r="E1411" s="1414"/>
      <c r="F1411" s="1414"/>
    </row>
    <row r="1412" spans="1:6">
      <c r="A1412" s="881"/>
      <c r="B1412" s="879"/>
      <c r="C1412" s="882"/>
      <c r="D1412" s="883"/>
      <c r="E1412" s="1414"/>
      <c r="F1412" s="1414"/>
    </row>
    <row r="1413" spans="1:6">
      <c r="A1413" s="881"/>
      <c r="B1413" s="879"/>
      <c r="C1413" s="882"/>
      <c r="D1413" s="883"/>
      <c r="E1413" s="1414"/>
      <c r="F1413" s="1414"/>
    </row>
    <row r="1414" spans="1:6">
      <c r="A1414" s="881"/>
      <c r="B1414" s="879"/>
      <c r="C1414" s="882"/>
      <c r="D1414" s="883"/>
      <c r="E1414" s="1414"/>
      <c r="F1414" s="1414"/>
    </row>
    <row r="1415" spans="1:6">
      <c r="A1415" s="881"/>
      <c r="B1415" s="879"/>
      <c r="C1415" s="882"/>
      <c r="D1415" s="883"/>
      <c r="E1415" s="1414"/>
      <c r="F1415" s="1414"/>
    </row>
    <row r="1416" spans="1:6">
      <c r="A1416" s="881"/>
      <c r="B1416" s="879"/>
      <c r="C1416" s="882"/>
      <c r="D1416" s="883"/>
      <c r="E1416" s="1414"/>
      <c r="F1416" s="1414"/>
    </row>
    <row r="1417" spans="1:6">
      <c r="A1417" s="881"/>
      <c r="B1417" s="879"/>
      <c r="C1417" s="882"/>
      <c r="D1417" s="883"/>
      <c r="E1417" s="1414"/>
      <c r="F1417" s="1414"/>
    </row>
    <row r="1418" spans="1:6">
      <c r="A1418" s="881"/>
      <c r="B1418" s="879"/>
      <c r="C1418" s="882"/>
      <c r="D1418" s="883"/>
      <c r="E1418" s="1414"/>
      <c r="F1418" s="1414"/>
    </row>
    <row r="1419" spans="1:6">
      <c r="A1419" s="881"/>
      <c r="B1419" s="879"/>
      <c r="C1419" s="882"/>
      <c r="D1419" s="883"/>
      <c r="E1419" s="1414"/>
      <c r="F1419" s="1414"/>
    </row>
  </sheetData>
  <sheetProtection password="F86A" sheet="1" objects="1" scenarios="1"/>
  <pageMargins left="0.70866141732283472" right="0.70866141732283472" top="0.74803149606299213" bottom="0.39370078740157483" header="0.31496062992125984" footer="0.31496062992125984"/>
  <pageSetup paperSize="9" scale="90" fitToHeight="0" orientation="portrait" r:id="rId1"/>
  <headerFooter>
    <oddHeader>&amp;CDokumentacija za nadmetanje&amp;RStalni granični prijelaz za 
međunarodni promet putnika VITALJINA
&amp;"Arial,Bold"2. OBJEKTI VISOKOGRADNJE</oddHeader>
    <oddFooter>&amp;CList &amp;P od &amp;N</oddFooter>
  </headerFooter>
  <rowBreaks count="36" manualBreakCount="36">
    <brk id="46" max="5" man="1"/>
    <brk id="79" max="5" man="1"/>
    <brk id="109" max="5" man="1"/>
    <brk id="151" max="5" man="1"/>
    <brk id="159" max="5" man="1"/>
    <brk id="235" max="5" man="1"/>
    <brk id="248" max="5" man="1"/>
    <brk id="285" max="5" man="1"/>
    <brk id="321" max="5" man="1"/>
    <brk id="338" max="5" man="1"/>
    <brk id="379" max="5" man="1"/>
    <brk id="409" max="5" man="1"/>
    <brk id="429" max="5" man="1"/>
    <brk id="481" max="5" man="1"/>
    <brk id="585" max="5" man="1"/>
    <brk id="622" max="5" man="1"/>
    <brk id="638" max="5" man="1"/>
    <brk id="657" max="5" man="1"/>
    <brk id="688" max="5" man="1"/>
    <brk id="733" max="5" man="1"/>
    <brk id="779" max="5" man="1"/>
    <brk id="784" max="5" man="1"/>
    <brk id="820" max="5" man="1"/>
    <brk id="846" max="5" man="1"/>
    <brk id="889" max="5" man="1"/>
    <brk id="929" max="5" man="1"/>
    <brk id="966" max="5" man="1"/>
    <brk id="998" max="5" man="1"/>
    <brk id="1022" max="5" man="1"/>
    <brk id="1065" max="5" man="1"/>
    <brk id="1085" max="5" man="1"/>
    <brk id="1120" max="5" man="1"/>
    <brk id="1147" max="5" man="1"/>
    <brk id="1190" max="5" man="1"/>
    <brk id="1302" max="5" man="1"/>
    <brk id="1380" max="5" man="1"/>
  </rowBreaks>
  <colBreaks count="1" manualBreakCount="1">
    <brk id="6"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63"/>
  <sheetViews>
    <sheetView showZeros="0" view="pageBreakPreview" topLeftCell="A417" zoomScale="55" zoomScaleNormal="100" zoomScaleSheetLayoutView="55" workbookViewId="0">
      <selection activeCell="F475" sqref="F475"/>
    </sheetView>
  </sheetViews>
  <sheetFormatPr defaultRowHeight="12.75" outlineLevelRow="1"/>
  <cols>
    <col min="1" max="1" width="6.7109375" style="863" customWidth="1"/>
    <col min="2" max="2" width="45.7109375" style="867" customWidth="1"/>
    <col min="3" max="3" width="8.7109375" style="865" customWidth="1"/>
    <col min="4" max="4" width="9.7109375" style="866" customWidth="1"/>
    <col min="5" max="5" width="10.7109375" style="1003" customWidth="1"/>
    <col min="6" max="6" width="16.140625" style="1003" customWidth="1"/>
    <col min="7" max="16384" width="9.140625" style="51"/>
  </cols>
  <sheetData>
    <row r="1" spans="1:6" s="75" customFormat="1" ht="26.25" thickBot="1">
      <c r="A1" s="811" t="s">
        <v>514</v>
      </c>
      <c r="B1" s="812" t="s">
        <v>515</v>
      </c>
      <c r="C1" s="813" t="s">
        <v>516</v>
      </c>
      <c r="D1" s="813" t="s">
        <v>517</v>
      </c>
      <c r="E1" s="813" t="s">
        <v>963</v>
      </c>
      <c r="F1" s="1415" t="s">
        <v>964</v>
      </c>
    </row>
    <row r="2" spans="1:6" ht="13.5" thickTop="1">
      <c r="A2" s="814"/>
      <c r="B2" s="815"/>
      <c r="C2" s="307"/>
      <c r="D2" s="307"/>
      <c r="E2" s="1186"/>
      <c r="F2" s="1416"/>
    </row>
    <row r="3" spans="1:6" s="807" customFormat="1" ht="15.75">
      <c r="A3" s="76" t="s">
        <v>588</v>
      </c>
      <c r="B3" s="77" t="s">
        <v>197</v>
      </c>
      <c r="C3" s="78"/>
      <c r="D3" s="189"/>
      <c r="E3" s="1154"/>
      <c r="F3" s="1417"/>
    </row>
    <row r="4" spans="1:6" s="399" customFormat="1">
      <c r="A4" s="816"/>
      <c r="B4" s="817"/>
      <c r="C4" s="818"/>
      <c r="D4" s="818"/>
      <c r="E4" s="1418"/>
      <c r="F4" s="1419"/>
    </row>
    <row r="5" spans="1:6" s="46" customFormat="1">
      <c r="A5" s="79" t="s">
        <v>501</v>
      </c>
      <c r="B5" s="80" t="s">
        <v>1006</v>
      </c>
      <c r="C5" s="81"/>
      <c r="D5" s="191"/>
      <c r="E5" s="1158"/>
      <c r="F5" s="1159"/>
    </row>
    <row r="6" spans="1:6">
      <c r="A6" s="814"/>
      <c r="B6" s="815"/>
      <c r="C6" s="307"/>
      <c r="D6" s="307"/>
      <c r="E6" s="1186"/>
      <c r="F6" s="1416"/>
    </row>
    <row r="7" spans="1:6" s="46" customFormat="1">
      <c r="A7" s="104" t="s">
        <v>102</v>
      </c>
      <c r="B7" s="105" t="s">
        <v>1009</v>
      </c>
      <c r="C7" s="106"/>
      <c r="D7" s="107"/>
      <c r="E7" s="1420"/>
      <c r="F7" s="1211"/>
    </row>
    <row r="8" spans="1:6" s="244" customFormat="1">
      <c r="A8" s="819"/>
      <c r="B8" s="270"/>
      <c r="C8" s="271"/>
      <c r="D8" s="272"/>
      <c r="E8" s="1162"/>
      <c r="F8" s="1421"/>
    </row>
    <row r="9" spans="1:6" s="42" customFormat="1" outlineLevel="1">
      <c r="A9" s="820" t="s">
        <v>490</v>
      </c>
      <c r="B9" s="253" t="s">
        <v>1010</v>
      </c>
      <c r="C9" s="254"/>
      <c r="D9" s="255"/>
      <c r="E9" s="1004"/>
      <c r="F9" s="1422"/>
    </row>
    <row r="10" spans="1:6" s="42" customFormat="1" outlineLevel="1">
      <c r="A10" s="821"/>
      <c r="B10" s="6" t="s">
        <v>1011</v>
      </c>
      <c r="C10" s="315"/>
      <c r="D10" s="258"/>
      <c r="E10" s="1005"/>
      <c r="F10" s="1423"/>
    </row>
    <row r="11" spans="1:6" s="42" customFormat="1" ht="102" outlineLevel="1">
      <c r="A11" s="821"/>
      <c r="B11" s="6" t="s">
        <v>1721</v>
      </c>
      <c r="C11" s="315"/>
      <c r="D11" s="258"/>
      <c r="E11" s="1005"/>
      <c r="F11" s="1423"/>
    </row>
    <row r="12" spans="1:6" s="42" customFormat="1" ht="25.5" outlineLevel="1">
      <c r="A12" s="822"/>
      <c r="B12" s="26" t="s">
        <v>965</v>
      </c>
      <c r="C12" s="416"/>
      <c r="D12" s="261"/>
      <c r="E12" s="1006"/>
      <c r="F12" s="1424"/>
    </row>
    <row r="13" spans="1:6" s="42" customFormat="1" outlineLevel="1">
      <c r="A13" s="823" t="s">
        <v>487</v>
      </c>
      <c r="B13" s="5" t="s">
        <v>1012</v>
      </c>
      <c r="C13" s="263" t="s">
        <v>486</v>
      </c>
      <c r="D13" s="264">
        <v>460</v>
      </c>
      <c r="E13" s="242"/>
      <c r="F13" s="1425" t="str">
        <f t="shared" ref="F13" si="0">IF(N(E13),ROUND(E13*D13,2),"")</f>
        <v/>
      </c>
    </row>
    <row r="14" spans="1:6" s="42" customFormat="1" outlineLevel="1">
      <c r="A14" s="821"/>
      <c r="B14" s="6"/>
      <c r="C14" s="257"/>
      <c r="D14" s="258"/>
      <c r="E14" s="1005"/>
      <c r="F14" s="1423"/>
    </row>
    <row r="15" spans="1:6" s="42" customFormat="1" outlineLevel="1">
      <c r="A15" s="820" t="s">
        <v>492</v>
      </c>
      <c r="B15" s="253" t="s">
        <v>972</v>
      </c>
      <c r="C15" s="417"/>
      <c r="D15" s="255"/>
      <c r="E15" s="1004"/>
      <c r="F15" s="1422"/>
    </row>
    <row r="16" spans="1:6" s="42" customFormat="1" outlineLevel="1">
      <c r="A16" s="822"/>
      <c r="B16" s="26" t="s">
        <v>973</v>
      </c>
      <c r="C16" s="416"/>
      <c r="D16" s="261"/>
      <c r="E16" s="1006"/>
      <c r="F16" s="1424"/>
    </row>
    <row r="17" spans="1:6" s="42" customFormat="1" outlineLevel="1">
      <c r="A17" s="824"/>
      <c r="B17" s="360"/>
      <c r="C17" s="315"/>
      <c r="D17" s="258"/>
      <c r="E17" s="1005"/>
      <c r="F17" s="1423"/>
    </row>
    <row r="18" spans="1:6" s="42" customFormat="1" outlineLevel="1">
      <c r="A18" s="820" t="s">
        <v>483</v>
      </c>
      <c r="B18" s="253" t="s">
        <v>1015</v>
      </c>
      <c r="C18" s="254" t="s">
        <v>486</v>
      </c>
      <c r="D18" s="255">
        <v>142</v>
      </c>
      <c r="E18" s="239"/>
      <c r="F18" s="1422" t="str">
        <f t="shared" ref="F18" si="1">IF(N(E18),ROUND(E18*D18,2),"")</f>
        <v/>
      </c>
    </row>
    <row r="19" spans="1:6" s="42" customFormat="1" outlineLevel="1">
      <c r="A19" s="821"/>
      <c r="B19" s="6" t="s">
        <v>1013</v>
      </c>
      <c r="C19" s="315"/>
      <c r="D19" s="258"/>
      <c r="E19" s="1005"/>
      <c r="F19" s="1423"/>
    </row>
    <row r="20" spans="1:6" s="42" customFormat="1" ht="25.5" outlineLevel="1">
      <c r="A20" s="824"/>
      <c r="B20" s="6" t="s">
        <v>1014</v>
      </c>
      <c r="C20" s="315"/>
      <c r="D20" s="258"/>
      <c r="E20" s="1005"/>
      <c r="F20" s="1423"/>
    </row>
    <row r="21" spans="1:6" s="42" customFormat="1" outlineLevel="1">
      <c r="A21" s="825"/>
      <c r="B21" s="26" t="s">
        <v>196</v>
      </c>
      <c r="C21" s="260"/>
      <c r="D21" s="261"/>
      <c r="E21" s="1006"/>
      <c r="F21" s="1426"/>
    </row>
    <row r="22" spans="1:6" s="42" customFormat="1" outlineLevel="1">
      <c r="A22" s="824"/>
      <c r="B22" s="360"/>
      <c r="C22" s="315"/>
      <c r="D22" s="258"/>
      <c r="E22" s="1005"/>
      <c r="F22" s="1423"/>
    </row>
    <row r="23" spans="1:6" s="42" customFormat="1" outlineLevel="1">
      <c r="A23" s="820" t="s">
        <v>493</v>
      </c>
      <c r="B23" s="253" t="s">
        <v>1016</v>
      </c>
      <c r="C23" s="254" t="s">
        <v>486</v>
      </c>
      <c r="D23" s="255">
        <v>288</v>
      </c>
      <c r="E23" s="239"/>
      <c r="F23" s="1422" t="str">
        <f t="shared" ref="F23" si="2">IF(N(E23),ROUND(E23*D23,2),"")</f>
        <v/>
      </c>
    </row>
    <row r="24" spans="1:6" s="42" customFormat="1" outlineLevel="1">
      <c r="A24" s="821"/>
      <c r="B24" s="6" t="s">
        <v>979</v>
      </c>
      <c r="C24" s="315"/>
      <c r="D24" s="258"/>
      <c r="E24" s="1005"/>
      <c r="F24" s="1423"/>
    </row>
    <row r="25" spans="1:6" s="42" customFormat="1" ht="51" outlineLevel="1">
      <c r="A25" s="821"/>
      <c r="B25" s="6" t="s">
        <v>980</v>
      </c>
      <c r="C25" s="315"/>
      <c r="D25" s="258"/>
      <c r="E25" s="1005"/>
      <c r="F25" s="1423"/>
    </row>
    <row r="26" spans="1:6" s="42" customFormat="1" outlineLevel="1">
      <c r="A26" s="822"/>
      <c r="B26" s="26" t="s">
        <v>518</v>
      </c>
      <c r="C26" s="260"/>
      <c r="D26" s="261"/>
      <c r="E26" s="1006"/>
      <c r="F26" s="1426"/>
    </row>
    <row r="27" spans="1:6" s="42" customFormat="1" outlineLevel="1">
      <c r="A27" s="824"/>
      <c r="B27" s="6"/>
      <c r="C27" s="257"/>
      <c r="D27" s="258"/>
      <c r="E27" s="1005"/>
      <c r="F27" s="1416"/>
    </row>
    <row r="28" spans="1:6" s="42" customFormat="1" outlineLevel="1">
      <c r="A28" s="820" t="s">
        <v>901</v>
      </c>
      <c r="B28" s="253" t="s">
        <v>1040</v>
      </c>
      <c r="C28" s="417"/>
      <c r="D28" s="255"/>
      <c r="E28" s="1004"/>
      <c r="F28" s="1422"/>
    </row>
    <row r="29" spans="1:6" s="42" customFormat="1" outlineLevel="1">
      <c r="A29" s="821"/>
      <c r="B29" s="6" t="s">
        <v>977</v>
      </c>
      <c r="C29" s="315"/>
      <c r="D29" s="258"/>
      <c r="E29" s="1005"/>
      <c r="F29" s="1423"/>
    </row>
    <row r="30" spans="1:6" s="42" customFormat="1" ht="63.75" outlineLevel="1">
      <c r="A30" s="821"/>
      <c r="B30" s="6" t="s">
        <v>1018</v>
      </c>
      <c r="C30" s="315"/>
      <c r="D30" s="258"/>
      <c r="E30" s="1005"/>
      <c r="F30" s="1423"/>
    </row>
    <row r="31" spans="1:6" s="42" customFormat="1" outlineLevel="1">
      <c r="A31" s="822"/>
      <c r="B31" s="26" t="s">
        <v>978</v>
      </c>
      <c r="C31" s="260"/>
      <c r="D31" s="261"/>
      <c r="E31" s="1006"/>
      <c r="F31" s="1424"/>
    </row>
    <row r="32" spans="1:6" s="42" customFormat="1" outlineLevel="1">
      <c r="A32" s="826" t="s">
        <v>500</v>
      </c>
      <c r="B32" s="5" t="s">
        <v>1235</v>
      </c>
      <c r="C32" s="263" t="s">
        <v>503</v>
      </c>
      <c r="D32" s="264">
        <v>182</v>
      </c>
      <c r="E32" s="242"/>
      <c r="F32" s="1427" t="str">
        <f t="shared" ref="F32:F35" si="3">IF(N(E32),ROUND(E32*D32,2),"")</f>
        <v/>
      </c>
    </row>
    <row r="33" spans="1:6" s="42" customFormat="1" outlineLevel="1">
      <c r="A33" s="826" t="s">
        <v>583</v>
      </c>
      <c r="B33" s="5" t="s">
        <v>1236</v>
      </c>
      <c r="C33" s="263" t="s">
        <v>503</v>
      </c>
      <c r="D33" s="264">
        <v>86</v>
      </c>
      <c r="E33" s="242"/>
      <c r="F33" s="1427" t="str">
        <f t="shared" si="3"/>
        <v/>
      </c>
    </row>
    <row r="34" spans="1:6" s="42" customFormat="1" outlineLevel="1">
      <c r="A34" s="826" t="s">
        <v>584</v>
      </c>
      <c r="B34" s="5" t="s">
        <v>1859</v>
      </c>
      <c r="C34" s="263" t="s">
        <v>503</v>
      </c>
      <c r="D34" s="264">
        <v>50</v>
      </c>
      <c r="E34" s="242"/>
      <c r="F34" s="1427" t="str">
        <f t="shared" si="3"/>
        <v/>
      </c>
    </row>
    <row r="35" spans="1:6" s="42" customFormat="1" outlineLevel="1">
      <c r="A35" s="826" t="s">
        <v>1275</v>
      </c>
      <c r="B35" s="5" t="s">
        <v>2331</v>
      </c>
      <c r="C35" s="263" t="s">
        <v>503</v>
      </c>
      <c r="D35" s="264">
        <v>15</v>
      </c>
      <c r="E35" s="242"/>
      <c r="F35" s="1427" t="str">
        <f t="shared" si="3"/>
        <v/>
      </c>
    </row>
    <row r="36" spans="1:6" s="249" customFormat="1" outlineLevel="1">
      <c r="A36" s="827"/>
      <c r="B36" s="312"/>
      <c r="C36" s="308"/>
      <c r="D36" s="258"/>
      <c r="E36" s="1005"/>
      <c r="F36" s="1423"/>
    </row>
    <row r="37" spans="1:6" s="249" customFormat="1" outlineLevel="1">
      <c r="A37" s="828" t="s">
        <v>588</v>
      </c>
      <c r="B37" s="274" t="s">
        <v>1024</v>
      </c>
      <c r="C37" s="376"/>
      <c r="D37" s="255"/>
      <c r="E37" s="1004"/>
      <c r="F37" s="1422"/>
    </row>
    <row r="38" spans="1:6" s="249" customFormat="1" outlineLevel="1">
      <c r="A38" s="829"/>
      <c r="B38" s="278" t="s">
        <v>1023</v>
      </c>
      <c r="C38" s="310"/>
      <c r="D38" s="261"/>
      <c r="E38" s="1006"/>
      <c r="F38" s="1424"/>
    </row>
    <row r="39" spans="1:6" s="249" customFormat="1" outlineLevel="1">
      <c r="A39" s="819"/>
      <c r="B39" s="270"/>
      <c r="C39" s="308"/>
      <c r="D39" s="258"/>
      <c r="E39" s="1005"/>
      <c r="F39" s="1423"/>
    </row>
    <row r="40" spans="1:6" s="249" customFormat="1" outlineLevel="1">
      <c r="A40" s="828" t="s">
        <v>501</v>
      </c>
      <c r="B40" s="274" t="s">
        <v>1019</v>
      </c>
      <c r="C40" s="275"/>
      <c r="D40" s="255"/>
      <c r="E40" s="1004"/>
      <c r="F40" s="1422"/>
    </row>
    <row r="41" spans="1:6" s="249" customFormat="1" outlineLevel="1">
      <c r="A41" s="819"/>
      <c r="B41" s="270" t="s">
        <v>1022</v>
      </c>
      <c r="C41" s="308"/>
      <c r="D41" s="258"/>
      <c r="E41" s="1005"/>
      <c r="F41" s="1423"/>
    </row>
    <row r="42" spans="1:6" s="251" customFormat="1" ht="102" outlineLevel="1">
      <c r="A42" s="827"/>
      <c r="B42" s="270" t="s">
        <v>1237</v>
      </c>
      <c r="C42" s="308"/>
      <c r="D42" s="258"/>
      <c r="E42" s="1005"/>
      <c r="F42" s="1423"/>
    </row>
    <row r="43" spans="1:6" s="251" customFormat="1" outlineLevel="1">
      <c r="A43" s="826" t="s">
        <v>102</v>
      </c>
      <c r="B43" s="5" t="s">
        <v>1238</v>
      </c>
      <c r="C43" s="263" t="s">
        <v>491</v>
      </c>
      <c r="D43" s="264">
        <v>12</v>
      </c>
      <c r="E43" s="242"/>
      <c r="F43" s="1427" t="str">
        <f t="shared" ref="F43:F46" si="4">IF(N(E43),ROUND(E43*D43,2),"")</f>
        <v/>
      </c>
    </row>
    <row r="44" spans="1:6" outlineLevel="1">
      <c r="A44" s="826" t="s">
        <v>1140</v>
      </c>
      <c r="B44" s="5" t="s">
        <v>2333</v>
      </c>
      <c r="C44" s="263" t="s">
        <v>491</v>
      </c>
      <c r="D44" s="264">
        <v>1</v>
      </c>
      <c r="E44" s="242"/>
      <c r="F44" s="1427" t="str">
        <f t="shared" si="4"/>
        <v/>
      </c>
    </row>
    <row r="45" spans="1:6" s="251" customFormat="1" outlineLevel="1">
      <c r="A45" s="827"/>
      <c r="B45" s="270"/>
      <c r="C45" s="271"/>
      <c r="D45" s="258"/>
      <c r="E45" s="1005"/>
      <c r="F45" s="1423"/>
    </row>
    <row r="46" spans="1:6" s="1057" customFormat="1" outlineLevel="1">
      <c r="A46" s="820" t="s">
        <v>494</v>
      </c>
      <c r="B46" s="253" t="s">
        <v>981</v>
      </c>
      <c r="C46" s="254" t="s">
        <v>503</v>
      </c>
      <c r="D46" s="255">
        <v>290</v>
      </c>
      <c r="E46" s="239"/>
      <c r="F46" s="1422" t="str">
        <f t="shared" si="4"/>
        <v/>
      </c>
    </row>
    <row r="47" spans="1:6" s="1057" customFormat="1" outlineLevel="1">
      <c r="A47" s="821"/>
      <c r="B47" s="6" t="s">
        <v>982</v>
      </c>
      <c r="C47" s="315"/>
      <c r="D47" s="258"/>
      <c r="E47" s="1005"/>
      <c r="F47" s="1423"/>
    </row>
    <row r="48" spans="1:6" s="1057" customFormat="1" ht="76.5" outlineLevel="1">
      <c r="A48" s="824"/>
      <c r="B48" s="6" t="s">
        <v>1204</v>
      </c>
      <c r="C48" s="315"/>
      <c r="D48" s="258"/>
      <c r="E48" s="1005"/>
      <c r="F48" s="1423"/>
    </row>
    <row r="49" spans="1:6" s="1057" customFormat="1" outlineLevel="1">
      <c r="A49" s="825"/>
      <c r="B49" s="26" t="s">
        <v>983</v>
      </c>
      <c r="C49" s="260"/>
      <c r="D49" s="261"/>
      <c r="E49" s="1006"/>
      <c r="F49" s="1426"/>
    </row>
    <row r="50" spans="1:6" s="1057" customFormat="1" outlineLevel="1">
      <c r="A50" s="824"/>
      <c r="B50" s="360"/>
      <c r="C50" s="315"/>
      <c r="D50" s="258"/>
      <c r="E50" s="1005"/>
      <c r="F50" s="1423"/>
    </row>
    <row r="51" spans="1:6" s="1057" customFormat="1" outlineLevel="1">
      <c r="A51" s="820" t="s">
        <v>897</v>
      </c>
      <c r="B51" s="253" t="s">
        <v>2142</v>
      </c>
      <c r="C51" s="254" t="s">
        <v>491</v>
      </c>
      <c r="D51" s="255">
        <v>7</v>
      </c>
      <c r="E51" s="239"/>
      <c r="F51" s="1422" t="str">
        <f t="shared" ref="F51" si="5">IF(N(E51),ROUND(E51*D51,2),"")</f>
        <v/>
      </c>
    </row>
    <row r="52" spans="1:6" s="1057" customFormat="1" outlineLevel="1">
      <c r="A52" s="821"/>
      <c r="B52" s="6" t="s">
        <v>984</v>
      </c>
      <c r="C52" s="315"/>
      <c r="D52" s="258"/>
      <c r="E52" s="1005"/>
      <c r="F52" s="1423"/>
    </row>
    <row r="53" spans="1:6" s="1057" customFormat="1" ht="114.75" outlineLevel="1">
      <c r="A53" s="824"/>
      <c r="B53" s="6" t="s">
        <v>1205</v>
      </c>
      <c r="C53" s="315"/>
      <c r="D53" s="258"/>
      <c r="E53" s="1005"/>
      <c r="F53" s="1423"/>
    </row>
    <row r="54" spans="1:6" s="329" customFormat="1" outlineLevel="1">
      <c r="A54" s="825"/>
      <c r="B54" s="278" t="s">
        <v>1025</v>
      </c>
      <c r="C54" s="260"/>
      <c r="D54" s="261"/>
      <c r="E54" s="1006"/>
      <c r="F54" s="1426"/>
    </row>
    <row r="55" spans="1:6" outlineLevel="1">
      <c r="A55" s="821"/>
      <c r="B55" s="6"/>
      <c r="C55" s="257"/>
      <c r="D55" s="258"/>
      <c r="E55" s="1005"/>
      <c r="F55" s="1423"/>
    </row>
    <row r="56" spans="1:6" s="897" customFormat="1" ht="25.5" outlineLevel="1">
      <c r="A56" s="820" t="s">
        <v>898</v>
      </c>
      <c r="B56" s="253" t="s">
        <v>2328</v>
      </c>
      <c r="C56" s="254" t="s">
        <v>503</v>
      </c>
      <c r="D56" s="255">
        <v>431</v>
      </c>
      <c r="E56" s="239"/>
      <c r="F56" s="1422" t="str">
        <f t="shared" ref="F56" si="6">IF(N(E56),ROUND(E56*D56,2),"")</f>
        <v/>
      </c>
    </row>
    <row r="57" spans="1:6" s="897" customFormat="1" outlineLevel="1">
      <c r="A57" s="821"/>
      <c r="B57" s="6" t="s">
        <v>985</v>
      </c>
      <c r="C57" s="257"/>
      <c r="D57" s="258"/>
      <c r="E57" s="1005"/>
      <c r="F57" s="1423"/>
    </row>
    <row r="58" spans="1:6" s="897" customFormat="1" ht="102" outlineLevel="1">
      <c r="A58" s="821"/>
      <c r="B58" s="6" t="s">
        <v>2329</v>
      </c>
      <c r="C58" s="257"/>
      <c r="D58" s="258"/>
      <c r="E58" s="1005"/>
      <c r="F58" s="1423"/>
    </row>
    <row r="59" spans="1:6" s="897" customFormat="1" outlineLevel="1">
      <c r="A59" s="825"/>
      <c r="B59" s="26" t="s">
        <v>2330</v>
      </c>
      <c r="C59" s="260"/>
      <c r="D59" s="261"/>
      <c r="E59" s="1006"/>
      <c r="F59" s="1426"/>
    </row>
    <row r="60" spans="1:6" s="897" customFormat="1" outlineLevel="1">
      <c r="A60" s="898"/>
      <c r="B60" s="899"/>
      <c r="C60" s="900"/>
      <c r="D60" s="901"/>
      <c r="E60" s="1395"/>
      <c r="F60" s="1423"/>
    </row>
    <row r="61" spans="1:6" s="42" customFormat="1" outlineLevel="1">
      <c r="A61" s="820" t="s">
        <v>899</v>
      </c>
      <c r="B61" s="253" t="s">
        <v>1026</v>
      </c>
      <c r="C61" s="254"/>
      <c r="D61" s="255"/>
      <c r="E61" s="1004"/>
      <c r="F61" s="1422"/>
    </row>
    <row r="62" spans="1:6" s="42" customFormat="1" outlineLevel="1">
      <c r="A62" s="821"/>
      <c r="B62" s="6" t="s">
        <v>1027</v>
      </c>
      <c r="C62" s="257"/>
      <c r="D62" s="258"/>
      <c r="E62" s="1005"/>
      <c r="F62" s="1423"/>
    </row>
    <row r="63" spans="1:6" s="42" customFormat="1" ht="51" outlineLevel="1">
      <c r="A63" s="821"/>
      <c r="B63" s="6" t="s">
        <v>1029</v>
      </c>
      <c r="C63" s="257"/>
      <c r="D63" s="258"/>
      <c r="E63" s="1005"/>
      <c r="F63" s="1423"/>
    </row>
    <row r="64" spans="1:6" s="42" customFormat="1" outlineLevel="1">
      <c r="A64" s="825"/>
      <c r="B64" s="26" t="s">
        <v>1030</v>
      </c>
      <c r="C64" s="260"/>
      <c r="D64" s="261"/>
      <c r="E64" s="1006"/>
      <c r="F64" s="1426"/>
    </row>
    <row r="65" spans="1:6" s="42" customFormat="1" outlineLevel="1">
      <c r="A65" s="826" t="s">
        <v>910</v>
      </c>
      <c r="B65" s="5" t="s">
        <v>1239</v>
      </c>
      <c r="C65" s="263" t="s">
        <v>491</v>
      </c>
      <c r="D65" s="264">
        <v>13</v>
      </c>
      <c r="E65" s="242"/>
      <c r="F65" s="1427" t="str">
        <f t="shared" ref="F65" si="7">IF(N(E65),ROUND(E65*D65,2),"")</f>
        <v/>
      </c>
    </row>
    <row r="66" spans="1:6" s="42" customFormat="1" outlineLevel="1">
      <c r="A66" s="821"/>
      <c r="B66" s="6"/>
      <c r="C66" s="257"/>
      <c r="D66" s="258"/>
      <c r="E66" s="1005"/>
      <c r="F66" s="1423"/>
    </row>
    <row r="67" spans="1:6" s="42" customFormat="1" outlineLevel="1">
      <c r="A67" s="820" t="s">
        <v>909</v>
      </c>
      <c r="B67" s="298" t="s">
        <v>1045</v>
      </c>
      <c r="C67" s="254"/>
      <c r="D67" s="255"/>
      <c r="E67" s="1004"/>
      <c r="F67" s="1422"/>
    </row>
    <row r="68" spans="1:6" s="42" customFormat="1" ht="76.5" outlineLevel="1">
      <c r="A68" s="821"/>
      <c r="B68" s="6" t="s">
        <v>1046</v>
      </c>
      <c r="C68" s="257"/>
      <c r="D68" s="258"/>
      <c r="E68" s="1005"/>
      <c r="F68" s="1423"/>
    </row>
    <row r="69" spans="1:6" s="42" customFormat="1" ht="38.25" outlineLevel="1">
      <c r="A69" s="826" t="s">
        <v>911</v>
      </c>
      <c r="B69" s="5" t="s">
        <v>1047</v>
      </c>
      <c r="C69" s="263" t="s">
        <v>585</v>
      </c>
      <c r="D69" s="264">
        <v>109</v>
      </c>
      <c r="E69" s="242"/>
      <c r="F69" s="1427" t="str">
        <f t="shared" ref="F69:F71" si="8">IF(N(E69),ROUND(E69*D69,2),"")</f>
        <v/>
      </c>
    </row>
    <row r="70" spans="1:6" s="42" customFormat="1" outlineLevel="1">
      <c r="A70" s="826" t="s">
        <v>1072</v>
      </c>
      <c r="B70" s="5" t="s">
        <v>1048</v>
      </c>
      <c r="C70" s="263" t="s">
        <v>491</v>
      </c>
      <c r="D70" s="264">
        <v>6</v>
      </c>
      <c r="E70" s="242"/>
      <c r="F70" s="1427" t="str">
        <f t="shared" si="8"/>
        <v/>
      </c>
    </row>
    <row r="71" spans="1:6" s="42" customFormat="1" outlineLevel="1">
      <c r="A71" s="826" t="s">
        <v>163</v>
      </c>
      <c r="B71" s="5" t="s">
        <v>1050</v>
      </c>
      <c r="C71" s="263" t="s">
        <v>491</v>
      </c>
      <c r="D71" s="264">
        <v>5</v>
      </c>
      <c r="E71" s="242"/>
      <c r="F71" s="1427" t="str">
        <f t="shared" si="8"/>
        <v/>
      </c>
    </row>
    <row r="72" spans="1:6" s="42" customFormat="1" outlineLevel="1">
      <c r="A72" s="821"/>
      <c r="B72" s="6"/>
      <c r="C72" s="257"/>
      <c r="D72" s="258"/>
      <c r="E72" s="1005"/>
      <c r="F72" s="1423"/>
    </row>
    <row r="73" spans="1:6" s="42" customFormat="1" outlineLevel="1">
      <c r="A73" s="820" t="s">
        <v>916</v>
      </c>
      <c r="B73" s="253" t="s">
        <v>1051</v>
      </c>
      <c r="C73" s="254" t="s">
        <v>491</v>
      </c>
      <c r="D73" s="255">
        <v>1</v>
      </c>
      <c r="E73" s="239"/>
      <c r="F73" s="1422" t="str">
        <f t="shared" ref="F73" si="9">IF(N(E73),ROUND(E73*D73,2),"")</f>
        <v/>
      </c>
    </row>
    <row r="74" spans="1:6" s="42" customFormat="1" ht="89.25" outlineLevel="1">
      <c r="A74" s="821"/>
      <c r="B74" s="6" t="s">
        <v>1240</v>
      </c>
      <c r="C74" s="315"/>
      <c r="D74" s="258"/>
      <c r="E74" s="1005"/>
      <c r="F74" s="1423"/>
    </row>
    <row r="75" spans="1:6" s="42" customFormat="1" outlineLevel="1">
      <c r="A75" s="825"/>
      <c r="B75" s="26" t="s">
        <v>1052</v>
      </c>
      <c r="C75" s="260"/>
      <c r="D75" s="261"/>
      <c r="E75" s="1006"/>
      <c r="F75" s="1426"/>
    </row>
    <row r="76" spans="1:6" s="42" customFormat="1" outlineLevel="1">
      <c r="A76" s="824"/>
      <c r="B76" s="360"/>
      <c r="C76" s="315"/>
      <c r="D76" s="258"/>
      <c r="E76" s="1005"/>
      <c r="F76" s="1423"/>
    </row>
    <row r="77" spans="1:6" s="42" customFormat="1" outlineLevel="1">
      <c r="A77" s="820" t="s">
        <v>987</v>
      </c>
      <c r="B77" s="253" t="s">
        <v>1853</v>
      </c>
      <c r="C77" s="254" t="s">
        <v>491</v>
      </c>
      <c r="D77" s="255">
        <v>6</v>
      </c>
      <c r="E77" s="239"/>
      <c r="F77" s="1422" t="str">
        <f t="shared" ref="F77" si="10">IF(N(E77),ROUND(E77*D77,2),"")</f>
        <v/>
      </c>
    </row>
    <row r="78" spans="1:6" s="42" customFormat="1" ht="114.75" outlineLevel="1">
      <c r="A78" s="821"/>
      <c r="B78" s="6" t="s">
        <v>1854</v>
      </c>
      <c r="C78" s="257"/>
      <c r="D78" s="258"/>
      <c r="E78" s="1005"/>
      <c r="F78" s="1423"/>
    </row>
    <row r="79" spans="1:6" s="42" customFormat="1" outlineLevel="1">
      <c r="A79" s="825"/>
      <c r="B79" s="26" t="s">
        <v>1855</v>
      </c>
      <c r="C79" s="260"/>
      <c r="D79" s="261"/>
      <c r="E79" s="1006"/>
      <c r="F79" s="1426"/>
    </row>
    <row r="80" spans="1:6" s="42" customFormat="1" outlineLevel="1">
      <c r="A80" s="821"/>
      <c r="B80" s="6"/>
      <c r="C80" s="257"/>
      <c r="D80" s="258"/>
      <c r="E80" s="1005"/>
      <c r="F80" s="1423"/>
    </row>
    <row r="81" spans="1:6" s="42" customFormat="1" outlineLevel="1">
      <c r="A81" s="820" t="s">
        <v>990</v>
      </c>
      <c r="B81" s="253" t="s">
        <v>1270</v>
      </c>
      <c r="C81" s="254" t="s">
        <v>585</v>
      </c>
      <c r="D81" s="255">
        <v>333</v>
      </c>
      <c r="E81" s="239"/>
      <c r="F81" s="1422" t="str">
        <f t="shared" ref="F81" si="11">IF(N(E81),ROUND(E81*D81,2),"")</f>
        <v/>
      </c>
    </row>
    <row r="82" spans="1:6" s="42" customFormat="1" ht="51" outlineLevel="1">
      <c r="A82" s="821"/>
      <c r="B82" s="6" t="s">
        <v>1856</v>
      </c>
      <c r="C82" s="257"/>
      <c r="D82" s="258"/>
      <c r="E82" s="1005"/>
      <c r="F82" s="1423"/>
    </row>
    <row r="83" spans="1:6" s="42" customFormat="1" ht="14.25" outlineLevel="1">
      <c r="A83" s="825"/>
      <c r="B83" s="26" t="s">
        <v>1857</v>
      </c>
      <c r="C83" s="260"/>
      <c r="D83" s="261"/>
      <c r="E83" s="1006"/>
      <c r="F83" s="1426"/>
    </row>
    <row r="84" spans="1:6" s="42" customFormat="1" outlineLevel="1">
      <c r="A84" s="824"/>
      <c r="B84" s="6"/>
      <c r="C84" s="257"/>
      <c r="D84" s="258"/>
      <c r="E84" s="1005"/>
      <c r="F84" s="1416"/>
    </row>
    <row r="85" spans="1:6" s="42" customFormat="1" outlineLevel="1">
      <c r="A85" s="820" t="s">
        <v>991</v>
      </c>
      <c r="B85" s="253" t="s">
        <v>2334</v>
      </c>
      <c r="C85" s="254" t="s">
        <v>491</v>
      </c>
      <c r="D85" s="255">
        <v>3</v>
      </c>
      <c r="E85" s="239"/>
      <c r="F85" s="1422" t="str">
        <f t="shared" ref="F85" si="12">IF(N(E85),ROUND(E85*D85,2),"")</f>
        <v/>
      </c>
    </row>
    <row r="86" spans="1:6" s="42" customFormat="1" ht="114.75" outlineLevel="1">
      <c r="A86" s="821"/>
      <c r="B86" s="6" t="s">
        <v>1523</v>
      </c>
      <c r="C86" s="257"/>
      <c r="D86" s="258"/>
      <c r="E86" s="1005"/>
      <c r="F86" s="1423"/>
    </row>
    <row r="87" spans="1:6" s="42" customFormat="1" outlineLevel="1">
      <c r="A87" s="825"/>
      <c r="B87" s="26" t="s">
        <v>2335</v>
      </c>
      <c r="C87" s="260"/>
      <c r="D87" s="261"/>
      <c r="E87" s="1006"/>
      <c r="F87" s="1426"/>
    </row>
    <row r="88" spans="1:6" s="42" customFormat="1" ht="13.5" thickBot="1">
      <c r="A88" s="824"/>
      <c r="B88" s="360"/>
      <c r="C88" s="315"/>
      <c r="D88" s="258"/>
      <c r="E88" s="1005"/>
      <c r="F88" s="1423"/>
    </row>
    <row r="89" spans="1:6" s="42" customFormat="1" ht="13.5" thickBot="1">
      <c r="A89" s="43"/>
      <c r="B89" s="193" t="s">
        <v>1032</v>
      </c>
      <c r="C89" s="112"/>
      <c r="D89" s="112"/>
      <c r="E89" s="1251"/>
      <c r="F89" s="1428">
        <f>SUM(F13:F88)</f>
        <v>0</v>
      </c>
    </row>
    <row r="90" spans="1:6" s="42" customFormat="1">
      <c r="A90" s="824"/>
      <c r="B90" s="6"/>
      <c r="C90" s="315"/>
      <c r="D90" s="258"/>
      <c r="E90" s="1005"/>
      <c r="F90" s="1429"/>
    </row>
    <row r="91" spans="1:6" s="46" customFormat="1">
      <c r="A91" s="104" t="s">
        <v>1140</v>
      </c>
      <c r="B91" s="105" t="s">
        <v>1141</v>
      </c>
      <c r="C91" s="106"/>
      <c r="D91" s="107"/>
      <c r="E91" s="1420"/>
      <c r="F91" s="1420"/>
    </row>
    <row r="92" spans="1:6" s="42" customFormat="1">
      <c r="A92" s="824"/>
      <c r="B92" s="360"/>
      <c r="C92" s="315"/>
      <c r="D92" s="258"/>
      <c r="E92" s="1005"/>
      <c r="F92" s="1423"/>
    </row>
    <row r="93" spans="1:6" s="42" customFormat="1" outlineLevel="1">
      <c r="A93" s="820" t="s">
        <v>490</v>
      </c>
      <c r="B93" s="253" t="s">
        <v>1213</v>
      </c>
      <c r="C93" s="254" t="s">
        <v>486</v>
      </c>
      <c r="D93" s="255">
        <v>8.8000000000000007</v>
      </c>
      <c r="E93" s="239"/>
      <c r="F93" s="1422" t="str">
        <f t="shared" ref="F93" si="13">IF(N(E93),ROUND(E93*D93,2),"")</f>
        <v/>
      </c>
    </row>
    <row r="94" spans="1:6" s="42" customFormat="1" outlineLevel="1">
      <c r="A94" s="821"/>
      <c r="B94" s="6" t="s">
        <v>974</v>
      </c>
      <c r="C94" s="315"/>
      <c r="D94" s="258"/>
      <c r="E94" s="1005"/>
      <c r="F94" s="1423"/>
    </row>
    <row r="95" spans="1:6" s="42" customFormat="1" ht="25.5" outlineLevel="1">
      <c r="A95" s="824"/>
      <c r="B95" s="6" t="s">
        <v>1143</v>
      </c>
      <c r="C95" s="315"/>
      <c r="D95" s="258"/>
      <c r="E95" s="1005"/>
      <c r="F95" s="1423"/>
    </row>
    <row r="96" spans="1:6" s="42" customFormat="1" outlineLevel="1">
      <c r="A96" s="825"/>
      <c r="B96" s="26" t="s">
        <v>989</v>
      </c>
      <c r="C96" s="260"/>
      <c r="D96" s="261"/>
      <c r="E96" s="1006"/>
      <c r="F96" s="1426"/>
    </row>
    <row r="97" spans="1:6" s="42" customFormat="1" outlineLevel="1">
      <c r="A97" s="821"/>
      <c r="B97" s="6"/>
      <c r="C97" s="257"/>
      <c r="D97" s="258"/>
      <c r="E97" s="1005"/>
      <c r="F97" s="1416"/>
    </row>
    <row r="98" spans="1:6" s="42" customFormat="1" outlineLevel="1">
      <c r="A98" s="820" t="s">
        <v>492</v>
      </c>
      <c r="B98" s="253" t="s">
        <v>1144</v>
      </c>
      <c r="C98" s="254"/>
      <c r="D98" s="255"/>
      <c r="E98" s="1004"/>
      <c r="F98" s="1422"/>
    </row>
    <row r="99" spans="1:6" s="42" customFormat="1" ht="63.75" outlineLevel="1">
      <c r="A99" s="824"/>
      <c r="B99" s="6" t="s">
        <v>998</v>
      </c>
      <c r="C99" s="315"/>
      <c r="D99" s="258"/>
      <c r="E99" s="1005"/>
      <c r="F99" s="1423"/>
    </row>
    <row r="100" spans="1:6" s="42" customFormat="1" outlineLevel="1">
      <c r="A100" s="825"/>
      <c r="B100" s="26" t="s">
        <v>1145</v>
      </c>
      <c r="C100" s="260"/>
      <c r="D100" s="261"/>
      <c r="E100" s="1006"/>
      <c r="F100" s="1426"/>
    </row>
    <row r="101" spans="1:6" s="42" customFormat="1" outlineLevel="1">
      <c r="A101" s="826" t="s">
        <v>483</v>
      </c>
      <c r="B101" s="5" t="s">
        <v>1146</v>
      </c>
      <c r="C101" s="263" t="s">
        <v>1142</v>
      </c>
      <c r="D101" s="264">
        <v>20</v>
      </c>
      <c r="E101" s="242"/>
      <c r="F101" s="1427" t="str">
        <f t="shared" ref="F101" si="14">IF(N(E101),ROUND(E101*D101,2),"")</f>
        <v/>
      </c>
    </row>
    <row r="102" spans="1:6" s="42" customFormat="1" outlineLevel="1">
      <c r="A102" s="821"/>
      <c r="B102" s="6"/>
      <c r="C102" s="257"/>
      <c r="D102" s="258"/>
      <c r="E102" s="1005"/>
      <c r="F102" s="1416"/>
    </row>
    <row r="103" spans="1:6" s="42" customFormat="1" outlineLevel="1">
      <c r="A103" s="820" t="s">
        <v>493</v>
      </c>
      <c r="B103" s="253" t="s">
        <v>1148</v>
      </c>
      <c r="C103" s="254" t="s">
        <v>486</v>
      </c>
      <c r="D103" s="255">
        <v>1.6</v>
      </c>
      <c r="E103" s="239"/>
      <c r="F103" s="1422"/>
    </row>
    <row r="104" spans="1:6" s="42" customFormat="1" outlineLevel="1">
      <c r="A104" s="821"/>
      <c r="B104" s="6" t="s">
        <v>1147</v>
      </c>
      <c r="C104" s="315"/>
      <c r="D104" s="258"/>
      <c r="E104" s="1005"/>
      <c r="F104" s="1423"/>
    </row>
    <row r="105" spans="1:6" s="42" customFormat="1" ht="63.75" outlineLevel="1">
      <c r="A105" s="821"/>
      <c r="B105" s="6" t="s">
        <v>1149</v>
      </c>
      <c r="C105" s="315"/>
      <c r="D105" s="258"/>
      <c r="E105" s="1005"/>
      <c r="F105" s="1423"/>
    </row>
    <row r="106" spans="1:6" s="42" customFormat="1" outlineLevel="1">
      <c r="A106" s="822"/>
      <c r="B106" s="26" t="s">
        <v>989</v>
      </c>
      <c r="C106" s="260"/>
      <c r="D106" s="261"/>
      <c r="E106" s="1006"/>
      <c r="F106" s="1426"/>
    </row>
    <row r="107" spans="1:6" s="42" customFormat="1" outlineLevel="1">
      <c r="A107" s="821"/>
      <c r="B107" s="6"/>
      <c r="C107" s="257"/>
      <c r="D107" s="258"/>
      <c r="E107" s="1005"/>
      <c r="F107" s="1423"/>
    </row>
    <row r="108" spans="1:6" s="42" customFormat="1" outlineLevel="1">
      <c r="A108" s="820" t="s">
        <v>901</v>
      </c>
      <c r="B108" s="253" t="s">
        <v>1150</v>
      </c>
      <c r="C108" s="417"/>
      <c r="D108" s="255"/>
      <c r="E108" s="1004"/>
      <c r="F108" s="1422"/>
    </row>
    <row r="109" spans="1:6" s="42" customFormat="1" outlineLevel="1">
      <c r="A109" s="821"/>
      <c r="B109" s="6" t="s">
        <v>977</v>
      </c>
      <c r="C109" s="315"/>
      <c r="D109" s="258"/>
      <c r="E109" s="1005"/>
      <c r="F109" s="1423"/>
    </row>
    <row r="110" spans="1:6" s="42" customFormat="1" ht="63.75" outlineLevel="1">
      <c r="A110" s="821"/>
      <c r="B110" s="6" t="s">
        <v>1211</v>
      </c>
      <c r="C110" s="315"/>
      <c r="D110" s="258"/>
      <c r="E110" s="1005"/>
      <c r="F110" s="1423"/>
    </row>
    <row r="111" spans="1:6" s="42" customFormat="1" outlineLevel="1">
      <c r="A111" s="822"/>
      <c r="B111" s="26" t="s">
        <v>999</v>
      </c>
      <c r="C111" s="260"/>
      <c r="D111" s="261"/>
      <c r="E111" s="1006"/>
      <c r="F111" s="1424"/>
    </row>
    <row r="112" spans="1:6" s="42" customFormat="1" outlineLevel="1">
      <c r="A112" s="826" t="s">
        <v>500</v>
      </c>
      <c r="B112" s="5" t="s">
        <v>1151</v>
      </c>
      <c r="C112" s="263" t="s">
        <v>503</v>
      </c>
      <c r="D112" s="264">
        <v>27</v>
      </c>
      <c r="E112" s="242"/>
      <c r="F112" s="1427" t="str">
        <f t="shared" ref="F112" si="15">IF(N(E112),ROUND(E112*D112,2),"")</f>
        <v/>
      </c>
    </row>
    <row r="113" spans="1:6" s="42" customFormat="1" outlineLevel="1">
      <c r="A113" s="821"/>
      <c r="B113" s="6"/>
      <c r="C113" s="257"/>
      <c r="D113" s="258"/>
      <c r="E113" s="1005"/>
      <c r="F113" s="1416"/>
    </row>
    <row r="114" spans="1:6" s="42" customFormat="1" outlineLevel="1">
      <c r="A114" s="820" t="s">
        <v>588</v>
      </c>
      <c r="B114" s="253" t="s">
        <v>1214</v>
      </c>
      <c r="C114" s="417"/>
      <c r="D114" s="255"/>
      <c r="E114" s="1004"/>
      <c r="F114" s="1422"/>
    </row>
    <row r="115" spans="1:6" s="42" customFormat="1" outlineLevel="1">
      <c r="A115" s="821"/>
      <c r="B115" s="6" t="s">
        <v>977</v>
      </c>
      <c r="C115" s="315"/>
      <c r="D115" s="258"/>
      <c r="E115" s="1005"/>
      <c r="F115" s="1423"/>
    </row>
    <row r="116" spans="1:6" s="42" customFormat="1" ht="63.75" outlineLevel="1">
      <c r="A116" s="821"/>
      <c r="B116" s="6" t="s">
        <v>1211</v>
      </c>
      <c r="C116" s="315"/>
      <c r="D116" s="258"/>
      <c r="E116" s="1005"/>
      <c r="F116" s="1423"/>
    </row>
    <row r="117" spans="1:6" s="42" customFormat="1" outlineLevel="1">
      <c r="A117" s="822"/>
      <c r="B117" s="26" t="s">
        <v>999</v>
      </c>
      <c r="C117" s="260"/>
      <c r="D117" s="261"/>
      <c r="E117" s="1006"/>
      <c r="F117" s="1424"/>
    </row>
    <row r="118" spans="1:6" s="42" customFormat="1" outlineLevel="1">
      <c r="A118" s="826" t="s">
        <v>501</v>
      </c>
      <c r="B118" s="5" t="s">
        <v>1151</v>
      </c>
      <c r="C118" s="263" t="s">
        <v>503</v>
      </c>
      <c r="D118" s="264">
        <v>60</v>
      </c>
      <c r="E118" s="242"/>
      <c r="F118" s="1427" t="str">
        <f t="shared" ref="F118" si="16">IF(N(E118),ROUND(E118*D118,2),"")</f>
        <v/>
      </c>
    </row>
    <row r="119" spans="1:6" s="42" customFormat="1" outlineLevel="1">
      <c r="A119" s="821"/>
      <c r="B119" s="6"/>
      <c r="C119" s="257"/>
      <c r="D119" s="258"/>
      <c r="E119" s="1005"/>
      <c r="F119" s="1416"/>
    </row>
    <row r="120" spans="1:6" s="42" customFormat="1" outlineLevel="1">
      <c r="A120" s="820" t="s">
        <v>494</v>
      </c>
      <c r="B120" s="253" t="s">
        <v>1152</v>
      </c>
      <c r="C120" s="254" t="s">
        <v>489</v>
      </c>
      <c r="D120" s="255">
        <v>93</v>
      </c>
      <c r="E120" s="239"/>
      <c r="F120" s="1430" t="str">
        <f t="shared" ref="F120" si="17">IF(N(E120),ROUND(E120*D120,2),"")</f>
        <v/>
      </c>
    </row>
    <row r="121" spans="1:6" s="42" customFormat="1" outlineLevel="1">
      <c r="A121" s="821"/>
      <c r="B121" s="6" t="s">
        <v>1153</v>
      </c>
      <c r="C121" s="257"/>
      <c r="D121" s="258"/>
      <c r="E121" s="1005"/>
      <c r="F121" s="1416"/>
    </row>
    <row r="122" spans="1:6" s="42" customFormat="1" ht="89.25" outlineLevel="1">
      <c r="A122" s="821"/>
      <c r="B122" s="6" t="s">
        <v>1212</v>
      </c>
      <c r="C122" s="257"/>
      <c r="D122" s="258"/>
      <c r="E122" s="1005"/>
      <c r="F122" s="1416"/>
    </row>
    <row r="123" spans="1:6" s="42" customFormat="1" outlineLevel="1">
      <c r="A123" s="822"/>
      <c r="B123" s="26" t="s">
        <v>1154</v>
      </c>
      <c r="C123" s="260"/>
      <c r="D123" s="261"/>
      <c r="E123" s="1006"/>
      <c r="F123" s="1426"/>
    </row>
    <row r="124" spans="1:6" s="42" customFormat="1" outlineLevel="1">
      <c r="A124" s="821"/>
      <c r="B124" s="6"/>
      <c r="C124" s="257"/>
      <c r="D124" s="258"/>
      <c r="E124" s="1005"/>
      <c r="F124" s="1416"/>
    </row>
    <row r="125" spans="1:6" s="42" customFormat="1" outlineLevel="1">
      <c r="A125" s="820" t="s">
        <v>897</v>
      </c>
      <c r="B125" s="253" t="s">
        <v>1155</v>
      </c>
      <c r="C125" s="254" t="s">
        <v>486</v>
      </c>
      <c r="D125" s="255">
        <v>70</v>
      </c>
      <c r="E125" s="239"/>
      <c r="F125" s="1422" t="str">
        <f t="shared" ref="F125" si="18">IF(N(E125),ROUND(E125*D125,2),"")</f>
        <v/>
      </c>
    </row>
    <row r="126" spans="1:6" s="42" customFormat="1" outlineLevel="1">
      <c r="A126" s="821"/>
      <c r="B126" s="6" t="s">
        <v>1156</v>
      </c>
      <c r="C126" s="315"/>
      <c r="D126" s="258"/>
      <c r="E126" s="1005"/>
      <c r="F126" s="1423"/>
    </row>
    <row r="127" spans="1:6" s="42" customFormat="1" ht="25.5" outlineLevel="1">
      <c r="A127" s="821"/>
      <c r="B127" s="6" t="s">
        <v>1157</v>
      </c>
      <c r="C127" s="315"/>
      <c r="D127" s="258"/>
      <c r="E127" s="1005"/>
      <c r="F127" s="1423"/>
    </row>
    <row r="128" spans="1:6" s="42" customFormat="1" outlineLevel="1">
      <c r="A128" s="822"/>
      <c r="B128" s="26" t="s">
        <v>518</v>
      </c>
      <c r="C128" s="260"/>
      <c r="D128" s="261"/>
      <c r="E128" s="1006"/>
      <c r="F128" s="1426"/>
    </row>
    <row r="129" spans="1:6" s="42" customFormat="1" outlineLevel="1">
      <c r="A129" s="824"/>
      <c r="B129" s="360"/>
      <c r="C129" s="315"/>
      <c r="D129" s="258"/>
      <c r="E129" s="1005"/>
      <c r="F129" s="1423"/>
    </row>
    <row r="130" spans="1:6" s="42" customFormat="1" outlineLevel="1">
      <c r="A130" s="820" t="s">
        <v>898</v>
      </c>
      <c r="B130" s="253" t="s">
        <v>1158</v>
      </c>
      <c r="C130" s="254" t="s">
        <v>486</v>
      </c>
      <c r="D130" s="255">
        <v>70</v>
      </c>
      <c r="E130" s="239"/>
      <c r="F130" s="1422" t="str">
        <f t="shared" ref="F130" si="19">IF(N(E130),ROUND(E130*D130,2),"")</f>
        <v/>
      </c>
    </row>
    <row r="131" spans="1:6" s="42" customFormat="1" outlineLevel="1">
      <c r="A131" s="821"/>
      <c r="B131" s="6" t="s">
        <v>1156</v>
      </c>
      <c r="C131" s="315"/>
      <c r="D131" s="258"/>
      <c r="E131" s="1005"/>
      <c r="F131" s="1423"/>
    </row>
    <row r="132" spans="1:6" s="42" customFormat="1" ht="25.5" outlineLevel="1">
      <c r="A132" s="821"/>
      <c r="B132" s="6" t="s">
        <v>1159</v>
      </c>
      <c r="C132" s="315"/>
      <c r="D132" s="258"/>
      <c r="E132" s="1005"/>
      <c r="F132" s="1423"/>
    </row>
    <row r="133" spans="1:6" s="42" customFormat="1" outlineLevel="1">
      <c r="A133" s="822"/>
      <c r="B133" s="26" t="s">
        <v>518</v>
      </c>
      <c r="C133" s="260"/>
      <c r="D133" s="261"/>
      <c r="E133" s="1006"/>
      <c r="F133" s="1426"/>
    </row>
    <row r="134" spans="1:6" s="42" customFormat="1" outlineLevel="1">
      <c r="A134" s="821"/>
      <c r="B134" s="6"/>
      <c r="C134" s="257"/>
      <c r="D134" s="258"/>
      <c r="E134" s="1005"/>
      <c r="F134" s="1416"/>
    </row>
    <row r="135" spans="1:6" s="42" customFormat="1" outlineLevel="1">
      <c r="A135" s="820" t="s">
        <v>899</v>
      </c>
      <c r="B135" s="253" t="s">
        <v>1160</v>
      </c>
      <c r="C135" s="254" t="s">
        <v>486</v>
      </c>
      <c r="D135" s="255">
        <v>3.5</v>
      </c>
      <c r="E135" s="239"/>
      <c r="F135" s="1430" t="str">
        <f t="shared" ref="F135" si="20">IF(N(E135),ROUND(E135*D135,2),"")</f>
        <v/>
      </c>
    </row>
    <row r="136" spans="1:6" s="42" customFormat="1" outlineLevel="1">
      <c r="A136" s="821"/>
      <c r="B136" s="6" t="s">
        <v>988</v>
      </c>
      <c r="C136" s="257"/>
      <c r="D136" s="258"/>
      <c r="E136" s="1005"/>
      <c r="F136" s="1416"/>
    </row>
    <row r="137" spans="1:6" s="42" customFormat="1" ht="63.75" outlineLevel="1">
      <c r="A137" s="821"/>
      <c r="B137" s="6" t="s">
        <v>1149</v>
      </c>
      <c r="C137" s="257"/>
      <c r="D137" s="258"/>
      <c r="E137" s="1005"/>
      <c r="F137" s="1416"/>
    </row>
    <row r="138" spans="1:6" s="42" customFormat="1" outlineLevel="1">
      <c r="A138" s="822"/>
      <c r="B138" s="26" t="s">
        <v>989</v>
      </c>
      <c r="C138" s="260"/>
      <c r="D138" s="261"/>
      <c r="E138" s="1006"/>
      <c r="F138" s="1426"/>
    </row>
    <row r="139" spans="1:6" s="42" customFormat="1" outlineLevel="1">
      <c r="A139" s="821"/>
      <c r="B139" s="6"/>
      <c r="C139" s="257"/>
      <c r="D139" s="258"/>
      <c r="E139" s="1005"/>
      <c r="F139" s="1416"/>
    </row>
    <row r="140" spans="1:6" s="42" customFormat="1" outlineLevel="1">
      <c r="A140" s="820" t="s">
        <v>909</v>
      </c>
      <c r="B140" s="253" t="s">
        <v>1215</v>
      </c>
      <c r="C140" s="254" t="s">
        <v>486</v>
      </c>
      <c r="D140" s="255">
        <v>0.85</v>
      </c>
      <c r="E140" s="239"/>
      <c r="F140" s="1430" t="str">
        <f t="shared" ref="F140" si="21">IF(N(E140),ROUND(E140*D140,2),"")</f>
        <v/>
      </c>
    </row>
    <row r="141" spans="1:6" s="42" customFormat="1" outlineLevel="1">
      <c r="A141" s="821"/>
      <c r="B141" s="6" t="s">
        <v>988</v>
      </c>
      <c r="C141" s="257"/>
      <c r="D141" s="258"/>
      <c r="E141" s="1005"/>
      <c r="F141" s="1416"/>
    </row>
    <row r="142" spans="1:6" s="42" customFormat="1" ht="63.75" outlineLevel="1">
      <c r="A142" s="821"/>
      <c r="B142" s="6" t="s">
        <v>1149</v>
      </c>
      <c r="C142" s="257"/>
      <c r="D142" s="258"/>
      <c r="E142" s="1005"/>
      <c r="F142" s="1416"/>
    </row>
    <row r="143" spans="1:6" s="42" customFormat="1" outlineLevel="1">
      <c r="A143" s="822"/>
      <c r="B143" s="26" t="s">
        <v>989</v>
      </c>
      <c r="C143" s="260"/>
      <c r="D143" s="261"/>
      <c r="E143" s="1006"/>
      <c r="F143" s="1426"/>
    </row>
    <row r="144" spans="1:6" s="42" customFormat="1" outlineLevel="1">
      <c r="A144" s="821"/>
      <c r="B144" s="6"/>
      <c r="C144" s="257"/>
      <c r="D144" s="258"/>
      <c r="E144" s="1005"/>
      <c r="F144" s="1416"/>
    </row>
    <row r="145" spans="1:6" s="42" customFormat="1" outlineLevel="1">
      <c r="A145" s="820" t="s">
        <v>916</v>
      </c>
      <c r="B145" s="253" t="s">
        <v>993</v>
      </c>
      <c r="C145" s="254" t="s">
        <v>994</v>
      </c>
      <c r="D145" s="255">
        <v>710</v>
      </c>
      <c r="E145" s="239"/>
      <c r="F145" s="1430" t="str">
        <f t="shared" ref="F145" si="22">IF(N(E145),ROUND(E145*D145,2),"")</f>
        <v/>
      </c>
    </row>
    <row r="146" spans="1:6" s="42" customFormat="1" outlineLevel="1">
      <c r="A146" s="821"/>
      <c r="B146" s="6" t="s">
        <v>995</v>
      </c>
      <c r="C146" s="257"/>
      <c r="D146" s="258"/>
      <c r="E146" s="1005"/>
      <c r="F146" s="1423"/>
    </row>
    <row r="147" spans="1:6" s="42" customFormat="1" ht="38.25" outlineLevel="1">
      <c r="A147" s="821"/>
      <c r="B147" s="6" t="s">
        <v>996</v>
      </c>
      <c r="C147" s="257"/>
      <c r="D147" s="258"/>
      <c r="E147" s="1005"/>
      <c r="F147" s="1416"/>
    </row>
    <row r="148" spans="1:6" s="42" customFormat="1" outlineLevel="1">
      <c r="A148" s="822"/>
      <c r="B148" s="26" t="s">
        <v>997</v>
      </c>
      <c r="C148" s="260"/>
      <c r="D148" s="261"/>
      <c r="E148" s="1006"/>
      <c r="F148" s="1426"/>
    </row>
    <row r="149" spans="1:6" s="42" customFormat="1">
      <c r="A149" s="821"/>
      <c r="B149" s="6"/>
      <c r="C149" s="257"/>
      <c r="D149" s="258"/>
      <c r="E149" s="1005"/>
      <c r="F149" s="1416"/>
    </row>
    <row r="150" spans="1:6" s="42" customFormat="1" ht="13.5" thickBot="1">
      <c r="A150" s="43"/>
      <c r="B150" s="193" t="s">
        <v>1161</v>
      </c>
      <c r="C150" s="112"/>
      <c r="D150" s="112"/>
      <c r="E150" s="1251"/>
      <c r="F150" s="1252">
        <f>SUM(F93:F148)</f>
        <v>0</v>
      </c>
    </row>
    <row r="151" spans="1:6" s="809" customFormat="1" ht="13.5" thickBot="1">
      <c r="A151" s="830"/>
      <c r="B151" s="831"/>
      <c r="C151" s="832"/>
      <c r="D151" s="833"/>
      <c r="E151" s="1431"/>
      <c r="F151" s="1432"/>
    </row>
    <row r="152" spans="1:6" s="42" customFormat="1" ht="13.5" thickBot="1">
      <c r="A152" s="834"/>
      <c r="B152" s="835" t="s">
        <v>1039</v>
      </c>
      <c r="C152" s="836"/>
      <c r="D152" s="837"/>
      <c r="E152" s="1433"/>
      <c r="F152" s="1434">
        <f>F150+F89</f>
        <v>0</v>
      </c>
    </row>
    <row r="153" spans="1:6" s="399" customFormat="1">
      <c r="A153" s="816"/>
      <c r="B153" s="817"/>
      <c r="C153" s="818"/>
      <c r="D153" s="818"/>
      <c r="E153" s="1418"/>
      <c r="F153" s="1419"/>
    </row>
    <row r="154" spans="1:6" s="46" customFormat="1">
      <c r="A154" s="79" t="s">
        <v>502</v>
      </c>
      <c r="B154" s="80" t="s">
        <v>1162</v>
      </c>
      <c r="C154" s="81"/>
      <c r="D154" s="191"/>
      <c r="E154" s="1158"/>
      <c r="F154" s="1159"/>
    </row>
    <row r="155" spans="1:6">
      <c r="A155" s="814"/>
      <c r="B155" s="815"/>
      <c r="C155" s="307"/>
      <c r="D155" s="307"/>
      <c r="E155" s="1186"/>
      <c r="F155" s="1416"/>
    </row>
    <row r="156" spans="1:6" ht="76.5" outlineLevel="1">
      <c r="A156" s="838"/>
      <c r="B156" s="839" t="s">
        <v>1163</v>
      </c>
      <c r="C156" s="840"/>
      <c r="D156" s="840"/>
      <c r="E156" s="1289"/>
      <c r="F156" s="1430"/>
    </row>
    <row r="157" spans="1:6" outlineLevel="1">
      <c r="A157" s="998"/>
      <c r="B157" s="393"/>
      <c r="C157" s="394"/>
      <c r="D157" s="394"/>
      <c r="E157" s="1187"/>
      <c r="F157" s="1426"/>
    </row>
    <row r="158" spans="1:6" s="42" customFormat="1" outlineLevel="1">
      <c r="A158" s="820" t="s">
        <v>490</v>
      </c>
      <c r="B158" s="253" t="s">
        <v>1010</v>
      </c>
      <c r="C158" s="254"/>
      <c r="D158" s="255"/>
      <c r="E158" s="1004"/>
      <c r="F158" s="1422"/>
    </row>
    <row r="159" spans="1:6" s="42" customFormat="1" outlineLevel="1">
      <c r="A159" s="821"/>
      <c r="B159" s="6" t="s">
        <v>1011</v>
      </c>
      <c r="C159" s="315"/>
      <c r="D159" s="258"/>
      <c r="E159" s="1005"/>
      <c r="F159" s="1423"/>
    </row>
    <row r="160" spans="1:6" s="42" customFormat="1" ht="102" outlineLevel="1">
      <c r="A160" s="821"/>
      <c r="B160" s="6" t="s">
        <v>1721</v>
      </c>
      <c r="C160" s="315"/>
      <c r="D160" s="258"/>
      <c r="E160" s="1005"/>
      <c r="F160" s="1423"/>
    </row>
    <row r="161" spans="1:6" s="42" customFormat="1" ht="25.5" outlineLevel="1">
      <c r="A161" s="822"/>
      <c r="B161" s="26" t="s">
        <v>965</v>
      </c>
      <c r="C161" s="416"/>
      <c r="D161" s="261"/>
      <c r="E161" s="1006"/>
      <c r="F161" s="1424"/>
    </row>
    <row r="162" spans="1:6" s="42" customFormat="1" outlineLevel="1">
      <c r="A162" s="823" t="s">
        <v>487</v>
      </c>
      <c r="B162" s="5" t="s">
        <v>1012</v>
      </c>
      <c r="C162" s="263" t="s">
        <v>486</v>
      </c>
      <c r="D162" s="264">
        <v>41</v>
      </c>
      <c r="E162" s="242"/>
      <c r="F162" s="1425" t="str">
        <f t="shared" ref="F162" si="23">IF(N(E162),ROUND(E162*D162,2),"")</f>
        <v/>
      </c>
    </row>
    <row r="163" spans="1:6" s="42" customFormat="1" outlineLevel="1">
      <c r="A163" s="821"/>
      <c r="B163" s="6"/>
      <c r="C163" s="257"/>
      <c r="D163" s="258"/>
      <c r="E163" s="1005"/>
      <c r="F163" s="1423"/>
    </row>
    <row r="164" spans="1:6" s="42" customFormat="1" outlineLevel="1">
      <c r="A164" s="820" t="s">
        <v>492</v>
      </c>
      <c r="B164" s="253" t="s">
        <v>972</v>
      </c>
      <c r="C164" s="417"/>
      <c r="D164" s="255"/>
      <c r="E164" s="1004"/>
      <c r="F164" s="1422"/>
    </row>
    <row r="165" spans="1:6" s="42" customFormat="1" outlineLevel="1">
      <c r="A165" s="822"/>
      <c r="B165" s="26" t="s">
        <v>973</v>
      </c>
      <c r="C165" s="416"/>
      <c r="D165" s="261"/>
      <c r="E165" s="1006"/>
      <c r="F165" s="1424"/>
    </row>
    <row r="166" spans="1:6" s="42" customFormat="1" outlineLevel="1">
      <c r="A166" s="824"/>
      <c r="B166" s="360"/>
      <c r="C166" s="315"/>
      <c r="D166" s="258"/>
      <c r="E166" s="1005"/>
      <c r="F166" s="1423"/>
    </row>
    <row r="167" spans="1:6" s="42" customFormat="1" outlineLevel="1">
      <c r="A167" s="820" t="s">
        <v>483</v>
      </c>
      <c r="B167" s="253" t="s">
        <v>1015</v>
      </c>
      <c r="C167" s="254" t="s">
        <v>486</v>
      </c>
      <c r="D167" s="255">
        <v>20</v>
      </c>
      <c r="E167" s="239"/>
      <c r="F167" s="1422" t="str">
        <f t="shared" ref="F167" si="24">IF(N(E167),ROUND(E167*D167,2),"")</f>
        <v/>
      </c>
    </row>
    <row r="168" spans="1:6" s="42" customFormat="1" outlineLevel="1">
      <c r="A168" s="821"/>
      <c r="B168" s="6" t="s">
        <v>1013</v>
      </c>
      <c r="C168" s="315"/>
      <c r="D168" s="258"/>
      <c r="E168" s="1005"/>
      <c r="F168" s="1423"/>
    </row>
    <row r="169" spans="1:6" s="42" customFormat="1" ht="25.5" outlineLevel="1">
      <c r="A169" s="824"/>
      <c r="B169" s="6" t="s">
        <v>1014</v>
      </c>
      <c r="C169" s="315"/>
      <c r="D169" s="258"/>
      <c r="E169" s="1005"/>
      <c r="F169" s="1423"/>
    </row>
    <row r="170" spans="1:6" s="42" customFormat="1" outlineLevel="1">
      <c r="A170" s="825"/>
      <c r="B170" s="26" t="s">
        <v>196</v>
      </c>
      <c r="C170" s="260"/>
      <c r="D170" s="261"/>
      <c r="E170" s="1006"/>
      <c r="F170" s="1426"/>
    </row>
    <row r="171" spans="1:6" s="42" customFormat="1" outlineLevel="1">
      <c r="A171" s="824"/>
      <c r="B171" s="360"/>
      <c r="C171" s="315"/>
      <c r="D171" s="258"/>
      <c r="E171" s="1005"/>
      <c r="F171" s="1423"/>
    </row>
    <row r="172" spans="1:6" s="42" customFormat="1" outlineLevel="1">
      <c r="A172" s="820" t="s">
        <v>493</v>
      </c>
      <c r="B172" s="253" t="s">
        <v>1016</v>
      </c>
      <c r="C172" s="254" t="s">
        <v>486</v>
      </c>
      <c r="D172" s="255">
        <v>19</v>
      </c>
      <c r="E172" s="239"/>
      <c r="F172" s="1422" t="str">
        <f t="shared" ref="F172" si="25">IF(N(E172),ROUND(E172*D172,2),"")</f>
        <v/>
      </c>
    </row>
    <row r="173" spans="1:6" s="42" customFormat="1" outlineLevel="1">
      <c r="A173" s="821"/>
      <c r="B173" s="6" t="s">
        <v>979</v>
      </c>
      <c r="C173" s="315"/>
      <c r="D173" s="258"/>
      <c r="E173" s="1005"/>
      <c r="F173" s="1423"/>
    </row>
    <row r="174" spans="1:6" s="42" customFormat="1" ht="51" outlineLevel="1">
      <c r="A174" s="821"/>
      <c r="B174" s="6" t="s">
        <v>980</v>
      </c>
      <c r="C174" s="315"/>
      <c r="D174" s="258"/>
      <c r="E174" s="1005"/>
      <c r="F174" s="1423"/>
    </row>
    <row r="175" spans="1:6" s="42" customFormat="1" outlineLevel="1">
      <c r="A175" s="822"/>
      <c r="B175" s="26" t="s">
        <v>518</v>
      </c>
      <c r="C175" s="260"/>
      <c r="D175" s="261"/>
      <c r="E175" s="1006"/>
      <c r="F175" s="1426"/>
    </row>
    <row r="176" spans="1:6" s="42" customFormat="1" outlineLevel="1">
      <c r="A176" s="824"/>
      <c r="B176" s="6"/>
      <c r="C176" s="257"/>
      <c r="D176" s="258"/>
      <c r="E176" s="1005"/>
      <c r="F176" s="1416"/>
    </row>
    <row r="177" spans="1:6" s="42" customFormat="1" outlineLevel="1">
      <c r="A177" s="820" t="s">
        <v>901</v>
      </c>
      <c r="B177" s="253" t="s">
        <v>1040</v>
      </c>
      <c r="C177" s="417"/>
      <c r="D177" s="255"/>
      <c r="E177" s="1004"/>
      <c r="F177" s="1422"/>
    </row>
    <row r="178" spans="1:6" s="42" customFormat="1" outlineLevel="1">
      <c r="A178" s="821"/>
      <c r="B178" s="6" t="s">
        <v>977</v>
      </c>
      <c r="C178" s="315"/>
      <c r="D178" s="258"/>
      <c r="E178" s="1005"/>
      <c r="F178" s="1423"/>
    </row>
    <row r="179" spans="1:6" s="42" customFormat="1" ht="63.75" outlineLevel="1">
      <c r="A179" s="821"/>
      <c r="B179" s="6" t="s">
        <v>1018</v>
      </c>
      <c r="C179" s="315"/>
      <c r="D179" s="258"/>
      <c r="E179" s="1005"/>
      <c r="F179" s="1423"/>
    </row>
    <row r="180" spans="1:6" s="42" customFormat="1" outlineLevel="1">
      <c r="A180" s="822"/>
      <c r="B180" s="26" t="s">
        <v>978</v>
      </c>
      <c r="C180" s="260"/>
      <c r="D180" s="261"/>
      <c r="E180" s="1006"/>
      <c r="F180" s="1424"/>
    </row>
    <row r="181" spans="1:6" s="42" customFormat="1" outlineLevel="1">
      <c r="A181" s="826" t="s">
        <v>500</v>
      </c>
      <c r="B181" s="5" t="s">
        <v>1858</v>
      </c>
      <c r="C181" s="263" t="s">
        <v>503</v>
      </c>
      <c r="D181" s="264">
        <v>26</v>
      </c>
      <c r="E181" s="242"/>
      <c r="F181" s="1427" t="str">
        <f t="shared" ref="F181:F182" si="26">IF(N(E181),ROUND(E181*D181,2),"")</f>
        <v/>
      </c>
    </row>
    <row r="182" spans="1:6" s="42" customFormat="1" outlineLevel="1">
      <c r="A182" s="826" t="s">
        <v>583</v>
      </c>
      <c r="B182" s="5" t="s">
        <v>1235</v>
      </c>
      <c r="C182" s="263" t="s">
        <v>503</v>
      </c>
      <c r="D182" s="264">
        <v>20</v>
      </c>
      <c r="E182" s="242"/>
      <c r="F182" s="1427" t="str">
        <f t="shared" si="26"/>
        <v/>
      </c>
    </row>
    <row r="183" spans="1:6" s="249" customFormat="1" outlineLevel="1">
      <c r="A183" s="827"/>
      <c r="B183" s="312"/>
      <c r="C183" s="409"/>
      <c r="D183" s="410"/>
      <c r="E183" s="1266"/>
      <c r="F183" s="1435"/>
    </row>
    <row r="184" spans="1:6" s="249" customFormat="1" outlineLevel="1">
      <c r="A184" s="828" t="s">
        <v>588</v>
      </c>
      <c r="B184" s="274" t="s">
        <v>1024</v>
      </c>
      <c r="C184" s="376"/>
      <c r="D184" s="255"/>
      <c r="E184" s="1004"/>
      <c r="F184" s="1422"/>
    </row>
    <row r="185" spans="1:6" s="249" customFormat="1" outlineLevel="1">
      <c r="A185" s="829"/>
      <c r="B185" s="278" t="s">
        <v>1023</v>
      </c>
      <c r="C185" s="310"/>
      <c r="D185" s="261"/>
      <c r="E185" s="1006"/>
      <c r="F185" s="1424"/>
    </row>
    <row r="186" spans="1:6" s="249" customFormat="1" outlineLevel="1">
      <c r="A186" s="819"/>
      <c r="B186" s="270"/>
      <c r="C186" s="308"/>
      <c r="D186" s="258"/>
      <c r="E186" s="1005"/>
      <c r="F186" s="1423"/>
    </row>
    <row r="187" spans="1:6" s="249" customFormat="1" outlineLevel="1">
      <c r="A187" s="828" t="s">
        <v>501</v>
      </c>
      <c r="B187" s="274" t="s">
        <v>1019</v>
      </c>
      <c r="C187" s="275"/>
      <c r="D187" s="255"/>
      <c r="E187" s="1004"/>
      <c r="F187" s="1422"/>
    </row>
    <row r="188" spans="1:6" s="249" customFormat="1" outlineLevel="1">
      <c r="A188" s="819"/>
      <c r="B188" s="270" t="s">
        <v>1022</v>
      </c>
      <c r="C188" s="308"/>
      <c r="D188" s="258"/>
      <c r="E188" s="1005"/>
      <c r="F188" s="1423"/>
    </row>
    <row r="189" spans="1:6" s="249" customFormat="1" ht="102" outlineLevel="1">
      <c r="A189" s="827"/>
      <c r="B189" s="270" t="s">
        <v>1237</v>
      </c>
      <c r="C189" s="308"/>
      <c r="D189" s="258"/>
      <c r="E189" s="1005"/>
      <c r="F189" s="1423"/>
    </row>
    <row r="190" spans="1:6" s="249" customFormat="1" outlineLevel="1">
      <c r="A190" s="829"/>
      <c r="B190" s="278" t="s">
        <v>1020</v>
      </c>
      <c r="C190" s="279"/>
      <c r="D190" s="261"/>
      <c r="E190" s="1006"/>
      <c r="F190" s="1436"/>
    </row>
    <row r="191" spans="1:6" s="42" customFormat="1" outlineLevel="1">
      <c r="A191" s="826" t="s">
        <v>102</v>
      </c>
      <c r="B191" s="5" t="s">
        <v>1238</v>
      </c>
      <c r="C191" s="263" t="s">
        <v>491</v>
      </c>
      <c r="D191" s="264">
        <v>1</v>
      </c>
      <c r="E191" s="242"/>
      <c r="F191" s="1427" t="str">
        <f t="shared" ref="F191" si="27">IF(N(E191),ROUND(E191*D191,2),"")</f>
        <v/>
      </c>
    </row>
    <row r="192" spans="1:6" s="249" customFormat="1" outlineLevel="1">
      <c r="A192" s="827"/>
      <c r="B192" s="270"/>
      <c r="C192" s="271"/>
      <c r="D192" s="258"/>
      <c r="E192" s="1005"/>
      <c r="F192" s="1423"/>
    </row>
    <row r="193" spans="1:6" s="42" customFormat="1" outlineLevel="1">
      <c r="A193" s="820" t="s">
        <v>494</v>
      </c>
      <c r="B193" s="253" t="s">
        <v>1026</v>
      </c>
      <c r="C193" s="254"/>
      <c r="D193" s="255"/>
      <c r="E193" s="1004"/>
      <c r="F193" s="1422"/>
    </row>
    <row r="194" spans="1:6" s="42" customFormat="1" outlineLevel="1">
      <c r="A194" s="821"/>
      <c r="B194" s="6" t="s">
        <v>1027</v>
      </c>
      <c r="C194" s="257"/>
      <c r="D194" s="258"/>
      <c r="E194" s="1005"/>
      <c r="F194" s="1423"/>
    </row>
    <row r="195" spans="1:6" s="42" customFormat="1" ht="51" outlineLevel="1">
      <c r="A195" s="821"/>
      <c r="B195" s="6" t="s">
        <v>1029</v>
      </c>
      <c r="C195" s="257"/>
      <c r="D195" s="258"/>
      <c r="E195" s="1005"/>
      <c r="F195" s="1423"/>
    </row>
    <row r="196" spans="1:6" s="42" customFormat="1" outlineLevel="1">
      <c r="A196" s="825"/>
      <c r="B196" s="26" t="s">
        <v>1030</v>
      </c>
      <c r="C196" s="260"/>
      <c r="D196" s="261"/>
      <c r="E196" s="1006"/>
      <c r="F196" s="1426"/>
    </row>
    <row r="197" spans="1:6" s="42" customFormat="1" outlineLevel="1">
      <c r="A197" s="826" t="s">
        <v>519</v>
      </c>
      <c r="B197" s="5" t="s">
        <v>1239</v>
      </c>
      <c r="C197" s="263" t="s">
        <v>491</v>
      </c>
      <c r="D197" s="264">
        <v>1</v>
      </c>
      <c r="E197" s="242"/>
      <c r="F197" s="1427" t="str">
        <f t="shared" ref="F197" si="28">IF(N(E197),ROUND(E197*D197,2),"")</f>
        <v/>
      </c>
    </row>
    <row r="198" spans="1:6" s="42" customFormat="1" outlineLevel="1">
      <c r="A198" s="841"/>
      <c r="B198" s="6"/>
      <c r="C198" s="257"/>
      <c r="D198" s="258"/>
      <c r="E198" s="1005"/>
      <c r="F198" s="1423"/>
    </row>
    <row r="199" spans="1:6" s="42" customFormat="1" outlineLevel="1">
      <c r="A199" s="820" t="s">
        <v>897</v>
      </c>
      <c r="B199" s="253" t="s">
        <v>1270</v>
      </c>
      <c r="C199" s="254" t="s">
        <v>585</v>
      </c>
      <c r="D199" s="255">
        <v>46</v>
      </c>
      <c r="E199" s="239"/>
      <c r="F199" s="1422" t="str">
        <f t="shared" ref="F199" si="29">IF(N(E199),ROUND(E199*D199,2),"")</f>
        <v/>
      </c>
    </row>
    <row r="200" spans="1:6" s="42" customFormat="1" ht="51" outlineLevel="1">
      <c r="A200" s="821"/>
      <c r="B200" s="6" t="s">
        <v>1856</v>
      </c>
      <c r="C200" s="257"/>
      <c r="D200" s="258"/>
      <c r="E200" s="1005"/>
      <c r="F200" s="1423"/>
    </row>
    <row r="201" spans="1:6" s="42" customFormat="1" ht="14.25" outlineLevel="1">
      <c r="A201" s="825"/>
      <c r="B201" s="26" t="s">
        <v>1857</v>
      </c>
      <c r="C201" s="260"/>
      <c r="D201" s="261"/>
      <c r="E201" s="1006"/>
      <c r="F201" s="1426"/>
    </row>
    <row r="202" spans="1:6" s="42" customFormat="1" ht="13.5" thickBot="1">
      <c r="A202" s="824"/>
      <c r="B202" s="360"/>
      <c r="C202" s="315"/>
      <c r="D202" s="258"/>
      <c r="E202" s="1005"/>
      <c r="F202" s="1423"/>
    </row>
    <row r="203" spans="1:6" s="42" customFormat="1" ht="13.5" thickBot="1">
      <c r="A203" s="834"/>
      <c r="B203" s="835" t="s">
        <v>1164</v>
      </c>
      <c r="C203" s="836"/>
      <c r="D203" s="837"/>
      <c r="E203" s="1433"/>
      <c r="F203" s="1434">
        <f>SUM(F162:F201)</f>
        <v>0</v>
      </c>
    </row>
    <row r="204" spans="1:6" s="399" customFormat="1">
      <c r="A204" s="816"/>
      <c r="B204" s="817"/>
      <c r="C204" s="818"/>
      <c r="D204" s="818"/>
      <c r="E204" s="1418"/>
      <c r="F204" s="1419"/>
    </row>
    <row r="205" spans="1:6" s="46" customFormat="1">
      <c r="A205" s="79" t="s">
        <v>590</v>
      </c>
      <c r="B205" s="80" t="s">
        <v>193</v>
      </c>
      <c r="C205" s="81"/>
      <c r="D205" s="191"/>
      <c r="E205" s="1158"/>
      <c r="F205" s="1159"/>
    </row>
    <row r="206" spans="1:6">
      <c r="A206" s="814"/>
      <c r="B206" s="815"/>
      <c r="C206" s="307"/>
      <c r="D206" s="307"/>
      <c r="E206" s="1437"/>
      <c r="F206" s="1438"/>
    </row>
    <row r="207" spans="1:6" s="46" customFormat="1">
      <c r="A207" s="104" t="s">
        <v>1165</v>
      </c>
      <c r="B207" s="105" t="s">
        <v>546</v>
      </c>
      <c r="C207" s="106"/>
      <c r="D207" s="107"/>
      <c r="E207" s="1439"/>
      <c r="F207" s="1211"/>
    </row>
    <row r="208" spans="1:6">
      <c r="A208" s="814"/>
      <c r="B208" s="815"/>
      <c r="C208" s="307"/>
      <c r="D208" s="307"/>
      <c r="E208" s="1440"/>
      <c r="F208" s="1438"/>
    </row>
    <row r="209" spans="1:6" s="46" customFormat="1">
      <c r="A209" s="104" t="s">
        <v>1166</v>
      </c>
      <c r="B209" s="105" t="s">
        <v>1056</v>
      </c>
      <c r="C209" s="106"/>
      <c r="D209" s="107"/>
      <c r="E209" s="1439"/>
      <c r="F209" s="1211"/>
    </row>
    <row r="210" spans="1:6" s="244" customFormat="1">
      <c r="A210" s="819"/>
      <c r="B210" s="270"/>
      <c r="C210" s="271"/>
      <c r="D210" s="272"/>
      <c r="E210" s="1441"/>
      <c r="F210" s="1442"/>
    </row>
    <row r="211" spans="1:6" s="42" customFormat="1" outlineLevel="1">
      <c r="A211" s="820" t="s">
        <v>490</v>
      </c>
      <c r="B211" s="253" t="s">
        <v>195</v>
      </c>
      <c r="C211" s="254"/>
      <c r="D211" s="255"/>
      <c r="E211" s="1004"/>
      <c r="F211" s="1422"/>
    </row>
    <row r="212" spans="1:6" s="42" customFormat="1" outlineLevel="1">
      <c r="A212" s="821"/>
      <c r="B212" s="6" t="s">
        <v>1011</v>
      </c>
      <c r="C212" s="315"/>
      <c r="D212" s="258"/>
      <c r="E212" s="1005"/>
      <c r="F212" s="1423"/>
    </row>
    <row r="213" spans="1:6" s="42" customFormat="1" ht="89.25" outlineLevel="1">
      <c r="A213" s="821"/>
      <c r="B213" s="6" t="s">
        <v>1860</v>
      </c>
      <c r="C213" s="315"/>
      <c r="D213" s="258"/>
      <c r="E213" s="1005"/>
      <c r="F213" s="1423"/>
    </row>
    <row r="214" spans="1:6" s="42" customFormat="1" ht="25.5" outlineLevel="1">
      <c r="A214" s="822"/>
      <c r="B214" s="26" t="s">
        <v>965</v>
      </c>
      <c r="C214" s="416"/>
      <c r="D214" s="261"/>
      <c r="E214" s="1006"/>
      <c r="F214" s="1424"/>
    </row>
    <row r="215" spans="1:6" s="42" customFormat="1" outlineLevel="1">
      <c r="A215" s="823" t="s">
        <v>487</v>
      </c>
      <c r="B215" s="5" t="s">
        <v>1012</v>
      </c>
      <c r="C215" s="263" t="s">
        <v>486</v>
      </c>
      <c r="D215" s="264">
        <v>398</v>
      </c>
      <c r="E215" s="242"/>
      <c r="F215" s="1425" t="str">
        <f t="shared" ref="F215" si="30">IF(N(E215),ROUND(E215*D215,2),"")</f>
        <v/>
      </c>
    </row>
    <row r="216" spans="1:6" s="42" customFormat="1" outlineLevel="1">
      <c r="A216" s="821"/>
      <c r="B216" s="6"/>
      <c r="C216" s="257"/>
      <c r="D216" s="258"/>
      <c r="E216" s="1005"/>
      <c r="F216" s="1423"/>
    </row>
    <row r="217" spans="1:6" s="42" customFormat="1" outlineLevel="1">
      <c r="A217" s="820" t="s">
        <v>492</v>
      </c>
      <c r="B217" s="253" t="s">
        <v>194</v>
      </c>
      <c r="C217" s="417"/>
      <c r="D217" s="255"/>
      <c r="E217" s="1004"/>
      <c r="F217" s="1422"/>
    </row>
    <row r="218" spans="1:6" s="42" customFormat="1" outlineLevel="1">
      <c r="A218" s="822"/>
      <c r="B218" s="26" t="s">
        <v>973</v>
      </c>
      <c r="C218" s="416"/>
      <c r="D218" s="261"/>
      <c r="E218" s="1006"/>
      <c r="F218" s="1424"/>
    </row>
    <row r="219" spans="1:6" s="42" customFormat="1" outlineLevel="1">
      <c r="A219" s="824"/>
      <c r="B219" s="360"/>
      <c r="C219" s="315"/>
      <c r="D219" s="258"/>
      <c r="E219" s="1005"/>
      <c r="F219" s="1423"/>
    </row>
    <row r="220" spans="1:6" s="42" customFormat="1" outlineLevel="1">
      <c r="A220" s="820" t="s">
        <v>483</v>
      </c>
      <c r="B220" s="253" t="s">
        <v>1015</v>
      </c>
      <c r="C220" s="254" t="s">
        <v>486</v>
      </c>
      <c r="D220" s="255">
        <v>108</v>
      </c>
      <c r="E220" s="239"/>
      <c r="F220" s="1422" t="str">
        <f t="shared" ref="F220" si="31">IF(N(E220),ROUND(E220*D220,2),"")</f>
        <v/>
      </c>
    </row>
    <row r="221" spans="1:6" s="42" customFormat="1" outlineLevel="1">
      <c r="A221" s="821"/>
      <c r="B221" s="6" t="s">
        <v>1013</v>
      </c>
      <c r="C221" s="315"/>
      <c r="D221" s="258"/>
      <c r="E221" s="1005"/>
      <c r="F221" s="1423"/>
    </row>
    <row r="222" spans="1:6" s="42" customFormat="1" ht="25.5" outlineLevel="1">
      <c r="A222" s="824"/>
      <c r="B222" s="6" t="s">
        <v>1014</v>
      </c>
      <c r="C222" s="315"/>
      <c r="D222" s="258"/>
      <c r="E222" s="1005"/>
      <c r="F222" s="1423"/>
    </row>
    <row r="223" spans="1:6" s="42" customFormat="1" outlineLevel="1">
      <c r="A223" s="825"/>
      <c r="B223" s="26" t="s">
        <v>196</v>
      </c>
      <c r="C223" s="260"/>
      <c r="D223" s="261"/>
      <c r="E223" s="1006"/>
      <c r="F223" s="1426"/>
    </row>
    <row r="224" spans="1:6" s="42" customFormat="1" outlineLevel="1">
      <c r="A224" s="820" t="s">
        <v>493</v>
      </c>
      <c r="B224" s="253" t="s">
        <v>1016</v>
      </c>
      <c r="C224" s="254" t="s">
        <v>486</v>
      </c>
      <c r="D224" s="255">
        <v>290</v>
      </c>
      <c r="E224" s="239"/>
      <c r="F224" s="1422" t="str">
        <f t="shared" ref="F224" si="32">IF(N(E224),ROUND(E224*D224,2),"")</f>
        <v/>
      </c>
    </row>
    <row r="225" spans="1:6" s="42" customFormat="1" outlineLevel="1">
      <c r="A225" s="821"/>
      <c r="B225" s="6" t="s">
        <v>979</v>
      </c>
      <c r="C225" s="315"/>
      <c r="D225" s="258"/>
      <c r="E225" s="1005"/>
      <c r="F225" s="1423"/>
    </row>
    <row r="226" spans="1:6" s="42" customFormat="1" ht="51" outlineLevel="1">
      <c r="A226" s="821"/>
      <c r="B226" s="6" t="s">
        <v>980</v>
      </c>
      <c r="C226" s="315"/>
      <c r="D226" s="258"/>
      <c r="E226" s="1005"/>
      <c r="F226" s="1423"/>
    </row>
    <row r="227" spans="1:6" s="42" customFormat="1" outlineLevel="1">
      <c r="A227" s="822"/>
      <c r="B227" s="26" t="s">
        <v>518</v>
      </c>
      <c r="C227" s="260"/>
      <c r="D227" s="261"/>
      <c r="E227" s="1006"/>
      <c r="F227" s="1426"/>
    </row>
    <row r="228" spans="1:6" s="42" customFormat="1" outlineLevel="1">
      <c r="A228" s="824"/>
      <c r="B228" s="6"/>
      <c r="C228" s="257"/>
      <c r="D228" s="258"/>
      <c r="E228" s="1005"/>
      <c r="F228" s="1416"/>
    </row>
    <row r="229" spans="1:6" s="42" customFormat="1" outlineLevel="1">
      <c r="A229" s="820" t="s">
        <v>901</v>
      </c>
      <c r="B229" s="253" t="s">
        <v>1040</v>
      </c>
      <c r="C229" s="417"/>
      <c r="D229" s="255"/>
      <c r="E229" s="1004"/>
      <c r="F229" s="1422"/>
    </row>
    <row r="230" spans="1:6" s="42" customFormat="1" outlineLevel="1">
      <c r="A230" s="821"/>
      <c r="B230" s="6" t="s">
        <v>977</v>
      </c>
      <c r="C230" s="315"/>
      <c r="D230" s="258"/>
      <c r="E230" s="1005"/>
      <c r="F230" s="1423"/>
    </row>
    <row r="231" spans="1:6" s="42" customFormat="1" ht="63.75" outlineLevel="1">
      <c r="A231" s="821"/>
      <c r="B231" s="6" t="s">
        <v>1018</v>
      </c>
      <c r="C231" s="315"/>
      <c r="D231" s="258"/>
      <c r="E231" s="1005"/>
      <c r="F231" s="1423"/>
    </row>
    <row r="232" spans="1:6" s="42" customFormat="1" outlineLevel="1">
      <c r="A232" s="822"/>
      <c r="B232" s="26" t="s">
        <v>978</v>
      </c>
      <c r="C232" s="260"/>
      <c r="D232" s="261"/>
      <c r="E232" s="1006"/>
      <c r="F232" s="1424"/>
    </row>
    <row r="233" spans="1:6" s="42" customFormat="1" outlineLevel="1">
      <c r="A233" s="826" t="s">
        <v>500</v>
      </c>
      <c r="B233" s="5" t="s">
        <v>1861</v>
      </c>
      <c r="C233" s="263" t="s">
        <v>503</v>
      </c>
      <c r="D233" s="264">
        <v>12</v>
      </c>
      <c r="E233" s="242"/>
      <c r="F233" s="1427" t="str">
        <f t="shared" ref="F233:F234" si="33">IF(N(E233),ROUND(E233*D233,2),"")</f>
        <v/>
      </c>
    </row>
    <row r="234" spans="1:6" s="42" customFormat="1" outlineLevel="1">
      <c r="A234" s="826" t="s">
        <v>583</v>
      </c>
      <c r="B234" s="5" t="s">
        <v>1862</v>
      </c>
      <c r="C234" s="263" t="s">
        <v>503</v>
      </c>
      <c r="D234" s="264">
        <v>78</v>
      </c>
      <c r="E234" s="242"/>
      <c r="F234" s="1427" t="str">
        <f t="shared" si="33"/>
        <v/>
      </c>
    </row>
    <row r="235" spans="1:6" s="249" customFormat="1" outlineLevel="1">
      <c r="A235" s="827"/>
      <c r="B235" s="312"/>
      <c r="C235" s="308"/>
      <c r="D235" s="258"/>
      <c r="E235" s="1005"/>
      <c r="F235" s="1423"/>
    </row>
    <row r="236" spans="1:6" s="249" customFormat="1" outlineLevel="1">
      <c r="A236" s="828" t="s">
        <v>588</v>
      </c>
      <c r="B236" s="274" t="s">
        <v>1024</v>
      </c>
      <c r="C236" s="376"/>
      <c r="D236" s="255"/>
      <c r="E236" s="1004"/>
      <c r="F236" s="1422"/>
    </row>
    <row r="237" spans="1:6" s="249" customFormat="1" outlineLevel="1">
      <c r="A237" s="829"/>
      <c r="B237" s="278" t="s">
        <v>1023</v>
      </c>
      <c r="C237" s="310"/>
      <c r="D237" s="261"/>
      <c r="E237" s="1006"/>
      <c r="F237" s="1424"/>
    </row>
    <row r="238" spans="1:6" s="249" customFormat="1" outlineLevel="1">
      <c r="A238" s="819"/>
      <c r="B238" s="270"/>
      <c r="C238" s="308"/>
      <c r="D238" s="258"/>
      <c r="E238" s="1005"/>
      <c r="F238" s="1423"/>
    </row>
    <row r="239" spans="1:6" s="249" customFormat="1" outlineLevel="1">
      <c r="A239" s="828" t="s">
        <v>501</v>
      </c>
      <c r="B239" s="274" t="s">
        <v>1019</v>
      </c>
      <c r="C239" s="275"/>
      <c r="D239" s="255"/>
      <c r="E239" s="1004"/>
      <c r="F239" s="1422"/>
    </row>
    <row r="240" spans="1:6" s="249" customFormat="1" outlineLevel="1">
      <c r="A240" s="819"/>
      <c r="B240" s="270" t="s">
        <v>1022</v>
      </c>
      <c r="C240" s="308"/>
      <c r="D240" s="258"/>
      <c r="E240" s="1005"/>
      <c r="F240" s="1423"/>
    </row>
    <row r="241" spans="1:6" s="249" customFormat="1" ht="102" outlineLevel="1">
      <c r="A241" s="827"/>
      <c r="B241" s="270" t="s">
        <v>1237</v>
      </c>
      <c r="C241" s="308"/>
      <c r="D241" s="258"/>
      <c r="E241" s="1005"/>
      <c r="F241" s="1423"/>
    </row>
    <row r="242" spans="1:6" s="249" customFormat="1" outlineLevel="1">
      <c r="A242" s="829"/>
      <c r="B242" s="278" t="s">
        <v>1020</v>
      </c>
      <c r="C242" s="279"/>
      <c r="D242" s="261"/>
      <c r="E242" s="1006"/>
      <c r="F242" s="1436"/>
    </row>
    <row r="243" spans="1:6" s="42" customFormat="1" outlineLevel="1">
      <c r="A243" s="826" t="s">
        <v>102</v>
      </c>
      <c r="B243" s="5" t="s">
        <v>1238</v>
      </c>
      <c r="C243" s="263" t="s">
        <v>491</v>
      </c>
      <c r="D243" s="264">
        <v>6</v>
      </c>
      <c r="E243" s="242"/>
      <c r="F243" s="1427" t="str">
        <f t="shared" ref="F243" si="34">IF(N(E243),ROUND(E243*D243,2),"")</f>
        <v/>
      </c>
    </row>
    <row r="244" spans="1:6" s="42" customFormat="1" outlineLevel="1">
      <c r="A244" s="821"/>
      <c r="B244" s="6"/>
      <c r="C244" s="257"/>
      <c r="D244" s="258"/>
      <c r="E244" s="1005"/>
      <c r="F244" s="1423"/>
    </row>
    <row r="245" spans="1:6" s="42" customFormat="1" outlineLevel="1">
      <c r="A245" s="820" t="s">
        <v>494</v>
      </c>
      <c r="B245" s="253" t="s">
        <v>1026</v>
      </c>
      <c r="C245" s="254"/>
      <c r="D245" s="255"/>
      <c r="E245" s="1004"/>
      <c r="F245" s="1422"/>
    </row>
    <row r="246" spans="1:6" s="42" customFormat="1" outlineLevel="1">
      <c r="A246" s="821"/>
      <c r="B246" s="6" t="s">
        <v>1027</v>
      </c>
      <c r="C246" s="257"/>
      <c r="D246" s="258"/>
      <c r="E246" s="1005"/>
      <c r="F246" s="1423"/>
    </row>
    <row r="247" spans="1:6" s="42" customFormat="1" ht="51" outlineLevel="1">
      <c r="A247" s="821"/>
      <c r="B247" s="6" t="s">
        <v>1029</v>
      </c>
      <c r="C247" s="257"/>
      <c r="D247" s="258"/>
      <c r="E247" s="1005"/>
      <c r="F247" s="1423"/>
    </row>
    <row r="248" spans="1:6" s="42" customFormat="1" outlineLevel="1">
      <c r="A248" s="825"/>
      <c r="B248" s="26" t="s">
        <v>1030</v>
      </c>
      <c r="C248" s="260"/>
      <c r="D248" s="261"/>
      <c r="E248" s="1006"/>
      <c r="F248" s="1426"/>
    </row>
    <row r="249" spans="1:6" s="42" customFormat="1" outlineLevel="1">
      <c r="A249" s="826" t="s">
        <v>519</v>
      </c>
      <c r="B249" s="5" t="s">
        <v>2332</v>
      </c>
      <c r="C249" s="263" t="s">
        <v>491</v>
      </c>
      <c r="D249" s="264">
        <v>3</v>
      </c>
      <c r="E249" s="242"/>
      <c r="F249" s="1427" t="str">
        <f t="shared" ref="F249:F250" si="35">IF(N(E249),ROUND(E249*D249,2),"")</f>
        <v/>
      </c>
    </row>
    <row r="250" spans="1:6" s="42" customFormat="1" outlineLevel="1">
      <c r="A250" s="826" t="s">
        <v>586</v>
      </c>
      <c r="B250" s="5" t="s">
        <v>1239</v>
      </c>
      <c r="C250" s="263" t="s">
        <v>491</v>
      </c>
      <c r="D250" s="264">
        <v>3</v>
      </c>
      <c r="E250" s="242"/>
      <c r="F250" s="1427" t="str">
        <f t="shared" si="35"/>
        <v/>
      </c>
    </row>
    <row r="251" spans="1:6" s="42" customFormat="1" outlineLevel="1">
      <c r="A251" s="821"/>
      <c r="B251" s="6"/>
      <c r="C251" s="257"/>
      <c r="D251" s="258"/>
      <c r="E251" s="1005"/>
      <c r="F251" s="1423"/>
    </row>
    <row r="252" spans="1:6" s="42" customFormat="1" outlineLevel="1">
      <c r="A252" s="820" t="s">
        <v>897</v>
      </c>
      <c r="B252" s="253" t="s">
        <v>1863</v>
      </c>
      <c r="C252" s="254" t="s">
        <v>491</v>
      </c>
      <c r="D252" s="255">
        <v>3</v>
      </c>
      <c r="E252" s="239"/>
      <c r="F252" s="1422" t="str">
        <f t="shared" ref="F252" si="36">IF(N(E252),ROUND(E252*D252,2),"")</f>
        <v/>
      </c>
    </row>
    <row r="253" spans="1:6" s="42" customFormat="1" ht="78" outlineLevel="1">
      <c r="A253" s="821"/>
      <c r="B253" s="6" t="s">
        <v>1864</v>
      </c>
      <c r="C253" s="257"/>
      <c r="D253" s="258"/>
      <c r="E253" s="1005"/>
      <c r="F253" s="1423"/>
    </row>
    <row r="254" spans="1:6" s="42" customFormat="1" outlineLevel="1">
      <c r="A254" s="825"/>
      <c r="B254" s="26" t="s">
        <v>2143</v>
      </c>
      <c r="C254" s="260"/>
      <c r="D254" s="261"/>
      <c r="E254" s="1006"/>
      <c r="F254" s="1426"/>
    </row>
    <row r="255" spans="1:6" s="42" customFormat="1" outlineLevel="1">
      <c r="A255" s="821"/>
      <c r="B255" s="6"/>
      <c r="C255" s="257"/>
      <c r="D255" s="258"/>
      <c r="E255" s="1005"/>
      <c r="F255" s="1423"/>
    </row>
    <row r="256" spans="1:6" s="42" customFormat="1" outlineLevel="1">
      <c r="A256" s="820" t="s">
        <v>898</v>
      </c>
      <c r="B256" s="253" t="s">
        <v>1043</v>
      </c>
      <c r="C256" s="254" t="s">
        <v>491</v>
      </c>
      <c r="D256" s="255">
        <v>1</v>
      </c>
      <c r="E256" s="239"/>
      <c r="F256" s="1422" t="str">
        <f t="shared" ref="F256" si="37">IF(N(E256),ROUND(E256*D256,2),"")</f>
        <v/>
      </c>
    </row>
    <row r="257" spans="1:6" s="42" customFormat="1" ht="78" outlineLevel="1">
      <c r="A257" s="821"/>
      <c r="B257" s="6" t="s">
        <v>1865</v>
      </c>
      <c r="C257" s="257"/>
      <c r="D257" s="258"/>
      <c r="E257" s="1005"/>
      <c r="F257" s="1423"/>
    </row>
    <row r="258" spans="1:6" s="42" customFormat="1" outlineLevel="1">
      <c r="A258" s="825"/>
      <c r="B258" s="26" t="s">
        <v>1044</v>
      </c>
      <c r="C258" s="260"/>
      <c r="D258" s="261"/>
      <c r="E258" s="1006"/>
      <c r="F258" s="1426"/>
    </row>
    <row r="259" spans="1:6" s="42" customFormat="1" outlineLevel="1">
      <c r="A259" s="824"/>
      <c r="B259" s="5"/>
      <c r="C259" s="257"/>
      <c r="D259" s="258"/>
      <c r="E259" s="1005"/>
      <c r="F259" s="1416"/>
    </row>
    <row r="260" spans="1:6" s="42" customFormat="1" outlineLevel="1">
      <c r="A260" s="820" t="s">
        <v>899</v>
      </c>
      <c r="B260" s="253" t="s">
        <v>2219</v>
      </c>
      <c r="C260" s="254" t="s">
        <v>491</v>
      </c>
      <c r="D260" s="474">
        <v>1</v>
      </c>
      <c r="E260" s="944"/>
      <c r="F260" s="1422" t="str">
        <f t="shared" ref="F260" si="38">IF(N(E260),ROUND(E260*D260,2),"")</f>
        <v/>
      </c>
    </row>
    <row r="261" spans="1:6" s="42" customFormat="1" ht="143.25" customHeight="1" outlineLevel="1">
      <c r="A261" s="821"/>
      <c r="B261" s="6" t="s">
        <v>2220</v>
      </c>
      <c r="C261" s="257"/>
      <c r="D261" s="842"/>
      <c r="E261" s="1443"/>
      <c r="F261" s="1444"/>
    </row>
    <row r="262" spans="1:6" s="42" customFormat="1" outlineLevel="1">
      <c r="A262" s="825"/>
      <c r="B262" s="26" t="s">
        <v>2221</v>
      </c>
      <c r="C262" s="260"/>
      <c r="D262" s="945"/>
      <c r="E262" s="1445"/>
      <c r="F262" s="1446"/>
    </row>
    <row r="263" spans="1:6" s="42" customFormat="1" outlineLevel="1">
      <c r="A263" s="824"/>
      <c r="B263" s="5"/>
      <c r="C263" s="257"/>
      <c r="D263" s="842"/>
      <c r="E263" s="1443"/>
      <c r="F263" s="1447"/>
    </row>
    <row r="264" spans="1:6" s="42" customFormat="1" outlineLevel="1">
      <c r="A264" s="820" t="s">
        <v>909</v>
      </c>
      <c r="B264" s="253" t="s">
        <v>2222</v>
      </c>
      <c r="C264" s="254" t="s">
        <v>491</v>
      </c>
      <c r="D264" s="474">
        <v>1</v>
      </c>
      <c r="E264" s="944"/>
      <c r="F264" s="1448" t="str">
        <f t="shared" ref="F264" si="39">IF(N(E264),ROUND(E264*D264,2),"")</f>
        <v/>
      </c>
    </row>
    <row r="265" spans="1:6" s="42" customFormat="1" ht="143.25" customHeight="1" outlineLevel="1">
      <c r="A265" s="821"/>
      <c r="B265" s="6" t="s">
        <v>2223</v>
      </c>
      <c r="C265" s="257"/>
      <c r="D265" s="842"/>
      <c r="E265" s="1443"/>
      <c r="F265" s="1444"/>
    </row>
    <row r="266" spans="1:6" s="42" customFormat="1" outlineLevel="1">
      <c r="A266" s="825"/>
      <c r="B266" s="26" t="s">
        <v>2221</v>
      </c>
      <c r="C266" s="260"/>
      <c r="D266" s="945"/>
      <c r="E266" s="1445"/>
      <c r="F266" s="1446"/>
    </row>
    <row r="267" spans="1:6" s="42" customFormat="1" outlineLevel="1">
      <c r="A267" s="824"/>
      <c r="B267" s="5"/>
      <c r="C267" s="257"/>
      <c r="D267" s="842"/>
      <c r="E267" s="1443"/>
      <c r="F267" s="1447"/>
    </row>
    <row r="268" spans="1:6" s="42" customFormat="1" outlineLevel="1">
      <c r="A268" s="820" t="s">
        <v>916</v>
      </c>
      <c r="B268" s="253" t="s">
        <v>1866</v>
      </c>
      <c r="C268" s="254" t="s">
        <v>585</v>
      </c>
      <c r="D268" s="255">
        <v>90</v>
      </c>
      <c r="E268" s="239"/>
      <c r="F268" s="1422" t="str">
        <f t="shared" ref="F268" si="40">IF(N(E268),ROUND(E268*D268,2),"")</f>
        <v/>
      </c>
    </row>
    <row r="269" spans="1:6" s="42" customFormat="1" ht="51" outlineLevel="1">
      <c r="A269" s="821"/>
      <c r="B269" s="6" t="s">
        <v>1856</v>
      </c>
      <c r="C269" s="257"/>
      <c r="D269" s="258"/>
      <c r="E269" s="1005"/>
      <c r="F269" s="1423"/>
    </row>
    <row r="270" spans="1:6" s="42" customFormat="1" ht="14.25" outlineLevel="1">
      <c r="A270" s="825"/>
      <c r="B270" s="26" t="s">
        <v>1857</v>
      </c>
      <c r="C270" s="260"/>
      <c r="D270" s="261"/>
      <c r="E270" s="1006"/>
      <c r="F270" s="1426"/>
    </row>
    <row r="271" spans="1:6" s="42" customFormat="1" ht="13.5" thickBot="1">
      <c r="A271" s="824"/>
      <c r="B271" s="360"/>
      <c r="C271" s="315"/>
      <c r="D271" s="258"/>
      <c r="E271" s="1005"/>
      <c r="F271" s="1423"/>
    </row>
    <row r="272" spans="1:6" s="42" customFormat="1" ht="13.5" thickBot="1">
      <c r="A272" s="43"/>
      <c r="B272" s="193" t="s">
        <v>1061</v>
      </c>
      <c r="C272" s="112"/>
      <c r="D272" s="112"/>
      <c r="E272" s="1251"/>
      <c r="F272" s="1428">
        <f>SUM(F215:F270)</f>
        <v>0</v>
      </c>
    </row>
    <row r="273" spans="1:6" s="42" customFormat="1">
      <c r="A273" s="824"/>
      <c r="B273" s="6"/>
      <c r="C273" s="315"/>
      <c r="D273" s="258"/>
      <c r="E273" s="1449"/>
      <c r="F273" s="1450"/>
    </row>
    <row r="274" spans="1:6" s="46" customFormat="1">
      <c r="A274" s="104" t="s">
        <v>1167</v>
      </c>
      <c r="B274" s="105" t="s">
        <v>1268</v>
      </c>
      <c r="C274" s="106"/>
      <c r="D274" s="107"/>
      <c r="E274" s="1210"/>
      <c r="F274" s="1211"/>
    </row>
    <row r="275" spans="1:6" s="42" customFormat="1">
      <c r="A275" s="843"/>
      <c r="B275" s="360"/>
      <c r="C275" s="315"/>
      <c r="D275" s="258"/>
      <c r="E275" s="1402"/>
      <c r="F275" s="1450"/>
    </row>
    <row r="276" spans="1:6" s="42" customFormat="1" outlineLevel="1">
      <c r="A276" s="820" t="s">
        <v>490</v>
      </c>
      <c r="B276" s="253" t="s">
        <v>1073</v>
      </c>
      <c r="C276" s="417"/>
      <c r="D276" s="255"/>
      <c r="E276" s="1004"/>
      <c r="F276" s="1422"/>
    </row>
    <row r="277" spans="1:6" s="42" customFormat="1" ht="63.75" outlineLevel="1">
      <c r="A277" s="821"/>
      <c r="B277" s="6" t="s">
        <v>198</v>
      </c>
      <c r="C277" s="315"/>
      <c r="D277" s="258"/>
      <c r="E277" s="1005"/>
      <c r="F277" s="1423"/>
    </row>
    <row r="278" spans="1:6" s="42" customFormat="1" outlineLevel="1">
      <c r="A278" s="821"/>
      <c r="B278" s="6" t="s">
        <v>161</v>
      </c>
      <c r="C278" s="315"/>
      <c r="D278" s="258"/>
      <c r="E278" s="1005"/>
      <c r="F278" s="1423"/>
    </row>
    <row r="279" spans="1:6" s="42" customFormat="1" outlineLevel="1">
      <c r="A279" s="845" t="s">
        <v>487</v>
      </c>
      <c r="B279" s="846" t="s">
        <v>1867</v>
      </c>
      <c r="C279" s="445" t="s">
        <v>503</v>
      </c>
      <c r="D279" s="264">
        <v>45</v>
      </c>
      <c r="E279" s="242"/>
      <c r="F279" s="1425" t="str">
        <f t="shared" ref="F279:F281" si="41">IF(N(E279),ROUND(E279*D279,2),"")</f>
        <v/>
      </c>
    </row>
    <row r="280" spans="1:6" s="42" customFormat="1" outlineLevel="1">
      <c r="A280" s="845" t="s">
        <v>488</v>
      </c>
      <c r="B280" s="846" t="s">
        <v>1868</v>
      </c>
      <c r="C280" s="445" t="s">
        <v>503</v>
      </c>
      <c r="D280" s="264">
        <v>30</v>
      </c>
      <c r="E280" s="242"/>
      <c r="F280" s="1425" t="str">
        <f t="shared" si="41"/>
        <v/>
      </c>
    </row>
    <row r="281" spans="1:6" s="42" customFormat="1" outlineLevel="1">
      <c r="A281" s="845" t="s">
        <v>968</v>
      </c>
      <c r="B281" s="846" t="s">
        <v>2224</v>
      </c>
      <c r="C281" s="445" t="s">
        <v>503</v>
      </c>
      <c r="D281" s="264">
        <v>125</v>
      </c>
      <c r="E281" s="242"/>
      <c r="F281" s="1427" t="str">
        <f t="shared" si="41"/>
        <v/>
      </c>
    </row>
    <row r="282" spans="1:6" s="249" customFormat="1" outlineLevel="1">
      <c r="A282" s="827"/>
      <c r="B282" s="312"/>
      <c r="C282" s="308"/>
      <c r="D282" s="258"/>
      <c r="E282" s="1005"/>
      <c r="F282" s="1423"/>
    </row>
    <row r="283" spans="1:6" s="42" customFormat="1" outlineLevel="1">
      <c r="A283" s="820" t="s">
        <v>492</v>
      </c>
      <c r="B283" s="253" t="s">
        <v>2225</v>
      </c>
      <c r="C283" s="417"/>
      <c r="D283" s="255"/>
      <c r="E283" s="1004"/>
      <c r="F283" s="1422"/>
    </row>
    <row r="284" spans="1:6" s="42" customFormat="1" ht="25.5" outlineLevel="1">
      <c r="A284" s="821"/>
      <c r="B284" s="6" t="s">
        <v>2226</v>
      </c>
      <c r="C284" s="315"/>
      <c r="D284" s="258"/>
      <c r="E284" s="1005"/>
      <c r="F284" s="1423"/>
    </row>
    <row r="285" spans="1:6" s="42" customFormat="1" outlineLevel="1">
      <c r="A285" s="821"/>
      <c r="B285" s="6" t="s">
        <v>537</v>
      </c>
      <c r="C285" s="315"/>
      <c r="D285" s="258"/>
      <c r="E285" s="1005"/>
      <c r="F285" s="1423"/>
    </row>
    <row r="286" spans="1:6" s="42" customFormat="1" outlineLevel="1">
      <c r="A286" s="845" t="s">
        <v>483</v>
      </c>
      <c r="B286" s="846" t="s">
        <v>2227</v>
      </c>
      <c r="C286" s="445" t="s">
        <v>491</v>
      </c>
      <c r="D286" s="742">
        <v>1</v>
      </c>
      <c r="E286" s="242"/>
      <c r="F286" s="1425" t="str">
        <f t="shared" ref="F286:F288" si="42">IF(N(E286),ROUND(E286*D286,2),"")</f>
        <v/>
      </c>
    </row>
    <row r="287" spans="1:6" s="42" customFormat="1" outlineLevel="1">
      <c r="A287" s="845" t="s">
        <v>484</v>
      </c>
      <c r="B287" s="846" t="s">
        <v>2228</v>
      </c>
      <c r="C287" s="445" t="s">
        <v>491</v>
      </c>
      <c r="D287" s="742">
        <v>1</v>
      </c>
      <c r="E287" s="242"/>
      <c r="F287" s="1425" t="str">
        <f t="shared" si="42"/>
        <v/>
      </c>
    </row>
    <row r="288" spans="1:6" s="42" customFormat="1" outlineLevel="1">
      <c r="A288" s="845" t="s">
        <v>575</v>
      </c>
      <c r="B288" s="846" t="s">
        <v>2229</v>
      </c>
      <c r="C288" s="445" t="s">
        <v>491</v>
      </c>
      <c r="D288" s="742">
        <v>2</v>
      </c>
      <c r="E288" s="242"/>
      <c r="F288" s="1427" t="str">
        <f t="shared" si="42"/>
        <v/>
      </c>
    </row>
    <row r="289" spans="1:6" s="249" customFormat="1" outlineLevel="1">
      <c r="A289" s="827"/>
      <c r="B289" s="312"/>
      <c r="C289" s="308"/>
      <c r="D289" s="258"/>
      <c r="E289" s="1005"/>
      <c r="F289" s="1423"/>
    </row>
    <row r="290" spans="1:6" s="42" customFormat="1" outlineLevel="1">
      <c r="A290" s="820" t="s">
        <v>493</v>
      </c>
      <c r="B290" s="253" t="s">
        <v>1270</v>
      </c>
      <c r="C290" s="254" t="s">
        <v>585</v>
      </c>
      <c r="D290" s="255">
        <v>200</v>
      </c>
      <c r="E290" s="239"/>
      <c r="F290" s="1422" t="str">
        <f t="shared" ref="F290" si="43">IF(N(E290),ROUND(E290*D290,2),"")</f>
        <v/>
      </c>
    </row>
    <row r="291" spans="1:6" s="42" customFormat="1" ht="178.5" outlineLevel="1">
      <c r="A291" s="821"/>
      <c r="B291" s="847" t="s">
        <v>1272</v>
      </c>
      <c r="C291" s="315"/>
      <c r="D291" s="258"/>
      <c r="E291" s="1005"/>
      <c r="F291" s="1423"/>
    </row>
    <row r="292" spans="1:6" s="42" customFormat="1" outlineLevel="1">
      <c r="A292" s="822"/>
      <c r="B292" s="848" t="s">
        <v>1271</v>
      </c>
      <c r="C292" s="416"/>
      <c r="D292" s="261"/>
      <c r="E292" s="1006"/>
      <c r="F292" s="1424"/>
    </row>
    <row r="293" spans="1:6" s="249" customFormat="1" outlineLevel="1">
      <c r="A293" s="827"/>
      <c r="B293" s="312"/>
      <c r="C293" s="308"/>
      <c r="D293" s="258"/>
      <c r="E293" s="1005"/>
      <c r="F293" s="1423"/>
    </row>
    <row r="294" spans="1:6" s="42" customFormat="1" outlineLevel="1">
      <c r="A294" s="820" t="s">
        <v>901</v>
      </c>
      <c r="B294" s="942" t="s">
        <v>1273</v>
      </c>
      <c r="C294" s="254" t="s">
        <v>585</v>
      </c>
      <c r="D294" s="255">
        <v>200</v>
      </c>
      <c r="E294" s="239"/>
      <c r="F294" s="1422" t="str">
        <f t="shared" ref="F294" si="44">IF(N(E294),ROUND(E294*D294,2),"")</f>
        <v/>
      </c>
    </row>
    <row r="295" spans="1:6" s="42" customFormat="1" ht="153" outlineLevel="1">
      <c r="A295" s="821"/>
      <c r="B295" s="847" t="s">
        <v>2251</v>
      </c>
      <c r="C295" s="315"/>
      <c r="D295" s="258"/>
      <c r="E295" s="1005"/>
      <c r="F295" s="1423"/>
    </row>
    <row r="296" spans="1:6" s="42" customFormat="1" outlineLevel="1">
      <c r="A296" s="822"/>
      <c r="B296" s="848" t="s">
        <v>1271</v>
      </c>
      <c r="C296" s="416"/>
      <c r="D296" s="261"/>
      <c r="E296" s="1006"/>
      <c r="F296" s="1424"/>
    </row>
    <row r="297" spans="1:6" s="42" customFormat="1" ht="13.5" thickBot="1">
      <c r="A297" s="821"/>
      <c r="B297" s="6"/>
      <c r="C297" s="257"/>
      <c r="D297" s="258"/>
      <c r="E297" s="1005"/>
      <c r="F297" s="1416"/>
    </row>
    <row r="298" spans="1:6" s="42" customFormat="1" ht="13.5" thickBot="1">
      <c r="A298" s="43"/>
      <c r="B298" s="193" t="s">
        <v>1274</v>
      </c>
      <c r="C298" s="112"/>
      <c r="D298" s="112"/>
      <c r="E298" s="1251"/>
      <c r="F298" s="1428">
        <f>SUM(F279:F296)</f>
        <v>0</v>
      </c>
    </row>
    <row r="299" spans="1:6" s="809" customFormat="1" ht="13.5" thickBot="1">
      <c r="A299" s="830"/>
      <c r="B299" s="831"/>
      <c r="C299" s="832"/>
      <c r="D299" s="833"/>
      <c r="E299" s="1431"/>
      <c r="F299" s="1432"/>
    </row>
    <row r="300" spans="1:6" s="42" customFormat="1" ht="26.25" thickBot="1">
      <c r="A300" s="834"/>
      <c r="B300" s="1146" t="s">
        <v>547</v>
      </c>
      <c r="C300" s="978"/>
      <c r="D300" s="979"/>
      <c r="E300" s="1451"/>
      <c r="F300" s="1434">
        <f>F298+F272</f>
        <v>0</v>
      </c>
    </row>
    <row r="301" spans="1:6" s="42" customFormat="1" ht="13.5" thickBot="1">
      <c r="A301" s="1150"/>
      <c r="B301" s="1149"/>
      <c r="C301" s="1148"/>
      <c r="D301" s="1147"/>
      <c r="E301" s="1452"/>
      <c r="F301" s="1450"/>
    </row>
    <row r="302" spans="1:6" s="46" customFormat="1" ht="26.25" thickBot="1">
      <c r="A302" s="844" t="s">
        <v>1168</v>
      </c>
      <c r="B302" s="1146" t="s">
        <v>35</v>
      </c>
      <c r="C302" s="978"/>
      <c r="D302" s="979"/>
      <c r="E302" s="1451"/>
      <c r="F302" s="1453"/>
    </row>
    <row r="303" spans="1:6" s="42" customFormat="1">
      <c r="A303" s="824"/>
      <c r="B303" s="6"/>
      <c r="C303" s="315"/>
      <c r="D303" s="258"/>
      <c r="E303" s="1005"/>
      <c r="F303" s="1423"/>
    </row>
    <row r="304" spans="1:6" s="46" customFormat="1">
      <c r="A304" s="104" t="s">
        <v>1169</v>
      </c>
      <c r="B304" s="105" t="s">
        <v>201</v>
      </c>
      <c r="C304" s="106"/>
      <c r="D304" s="107"/>
      <c r="E304" s="1210"/>
      <c r="F304" s="1420"/>
    </row>
    <row r="305" spans="1:6" s="42" customFormat="1">
      <c r="A305" s="843"/>
      <c r="B305" s="360"/>
      <c r="C305" s="315"/>
      <c r="D305" s="258"/>
      <c r="E305" s="1005"/>
      <c r="F305" s="1423"/>
    </row>
    <row r="306" spans="1:6" s="42" customFormat="1" outlineLevel="1">
      <c r="A306" s="820" t="s">
        <v>490</v>
      </c>
      <c r="B306" s="253" t="s">
        <v>878</v>
      </c>
      <c r="C306" s="417"/>
      <c r="D306" s="255"/>
      <c r="E306" s="1004"/>
      <c r="F306" s="1422"/>
    </row>
    <row r="307" spans="1:6" s="42" customFormat="1" ht="153" outlineLevel="1">
      <c r="A307" s="821"/>
      <c r="B307" s="6" t="s">
        <v>2252</v>
      </c>
      <c r="C307" s="315"/>
      <c r="D307" s="258"/>
      <c r="E307" s="1005"/>
      <c r="F307" s="1423"/>
    </row>
    <row r="308" spans="1:6" s="42" customFormat="1" ht="25.5" outlineLevel="1">
      <c r="A308" s="822"/>
      <c r="B308" s="26" t="s">
        <v>880</v>
      </c>
      <c r="C308" s="416"/>
      <c r="D308" s="261"/>
      <c r="E308" s="1006"/>
      <c r="F308" s="1424"/>
    </row>
    <row r="309" spans="1:6" s="42" customFormat="1" ht="25.5" outlineLevel="1">
      <c r="A309" s="845" t="s">
        <v>487</v>
      </c>
      <c r="B309" s="846" t="s">
        <v>879</v>
      </c>
      <c r="C309" s="445" t="s">
        <v>503</v>
      </c>
      <c r="D309" s="264">
        <v>41</v>
      </c>
      <c r="E309" s="242"/>
      <c r="F309" s="1427" t="str">
        <f t="shared" ref="F309:F311" si="45">IF(N(E309),ROUND(E309*D309,2),"")</f>
        <v/>
      </c>
    </row>
    <row r="310" spans="1:6" s="42" customFormat="1" ht="25.5" outlineLevel="1">
      <c r="A310" s="845" t="s">
        <v>488</v>
      </c>
      <c r="B310" s="846" t="s">
        <v>881</v>
      </c>
      <c r="C310" s="445" t="s">
        <v>503</v>
      </c>
      <c r="D310" s="264">
        <v>43</v>
      </c>
      <c r="E310" s="242"/>
      <c r="F310" s="1427" t="str">
        <f t="shared" si="45"/>
        <v/>
      </c>
    </row>
    <row r="311" spans="1:6" s="42" customFormat="1" ht="25.5" outlineLevel="1">
      <c r="A311" s="845" t="s">
        <v>968</v>
      </c>
      <c r="B311" s="846" t="s">
        <v>1713</v>
      </c>
      <c r="C311" s="445" t="s">
        <v>503</v>
      </c>
      <c r="D311" s="264">
        <v>83</v>
      </c>
      <c r="E311" s="242"/>
      <c r="F311" s="1427" t="str">
        <f t="shared" si="45"/>
        <v/>
      </c>
    </row>
    <row r="312" spans="1:6" s="249" customFormat="1" outlineLevel="1">
      <c r="A312" s="827"/>
      <c r="B312" s="312"/>
      <c r="C312" s="308"/>
      <c r="D312" s="258"/>
      <c r="E312" s="1005"/>
      <c r="F312" s="1423"/>
    </row>
    <row r="313" spans="1:6" s="42" customFormat="1" ht="25.5" outlineLevel="1">
      <c r="A313" s="820" t="s">
        <v>492</v>
      </c>
      <c r="B313" s="253" t="s">
        <v>2253</v>
      </c>
      <c r="C313" s="254"/>
      <c r="D313" s="255"/>
      <c r="E313" s="1004"/>
      <c r="F313" s="1422"/>
    </row>
    <row r="314" spans="1:6" s="42" customFormat="1" ht="51" outlineLevel="1">
      <c r="A314" s="821"/>
      <c r="B314" s="847" t="s">
        <v>2254</v>
      </c>
      <c r="C314" s="315"/>
      <c r="D314" s="258"/>
      <c r="E314" s="1005"/>
      <c r="F314" s="1423"/>
    </row>
    <row r="315" spans="1:6" s="42" customFormat="1" ht="25.5" outlineLevel="1">
      <c r="A315" s="822"/>
      <c r="B315" s="6" t="s">
        <v>880</v>
      </c>
      <c r="C315" s="416"/>
      <c r="D315" s="261"/>
      <c r="E315" s="1006"/>
      <c r="F315" s="1424"/>
    </row>
    <row r="316" spans="1:6" s="42" customFormat="1" outlineLevel="1">
      <c r="A316" s="845" t="s">
        <v>483</v>
      </c>
      <c r="B316" s="943" t="s">
        <v>2255</v>
      </c>
      <c r="C316" s="445" t="s">
        <v>503</v>
      </c>
      <c r="D316" s="264">
        <v>76</v>
      </c>
      <c r="E316" s="242"/>
      <c r="F316" s="1427" t="str">
        <f t="shared" ref="F316" si="46">IF(N(E316),ROUND(E316*D316,2),"")</f>
        <v/>
      </c>
    </row>
    <row r="317" spans="1:6" s="249" customFormat="1" outlineLevel="1">
      <c r="A317" s="827"/>
      <c r="B317" s="312"/>
      <c r="C317" s="308"/>
      <c r="D317" s="258"/>
      <c r="E317" s="1005"/>
      <c r="F317" s="1423"/>
    </row>
    <row r="318" spans="1:6" s="42" customFormat="1" outlineLevel="1">
      <c r="A318" s="820" t="s">
        <v>493</v>
      </c>
      <c r="B318" s="253" t="s">
        <v>2337</v>
      </c>
      <c r="C318" s="417"/>
      <c r="D318" s="255"/>
      <c r="E318" s="1004"/>
      <c r="F318" s="1422"/>
    </row>
    <row r="319" spans="1:6" s="810" customFormat="1" ht="25.5" outlineLevel="1">
      <c r="A319" s="821"/>
      <c r="B319" s="6" t="s">
        <v>2338</v>
      </c>
      <c r="C319" s="315"/>
      <c r="D319" s="258"/>
      <c r="E319" s="1005"/>
      <c r="F319" s="1423"/>
    </row>
    <row r="320" spans="1:6" s="42" customFormat="1" outlineLevel="1">
      <c r="A320" s="821"/>
      <c r="B320" s="6" t="s">
        <v>883</v>
      </c>
      <c r="C320" s="315"/>
      <c r="D320" s="258"/>
      <c r="E320" s="1005"/>
      <c r="F320" s="1423"/>
    </row>
    <row r="321" spans="1:6" s="42" customFormat="1" outlineLevel="1">
      <c r="A321" s="845" t="s">
        <v>498</v>
      </c>
      <c r="B321" s="846" t="s">
        <v>2340</v>
      </c>
      <c r="C321" s="445" t="s">
        <v>491</v>
      </c>
      <c r="D321" s="264">
        <v>5</v>
      </c>
      <c r="E321" s="242"/>
      <c r="F321" s="1427" t="str">
        <f t="shared" ref="F321:F322" si="47">IF(N(E321),ROUND(E321*D321,2),"")</f>
        <v/>
      </c>
    </row>
    <row r="322" spans="1:6" s="42" customFormat="1" outlineLevel="1">
      <c r="A322" s="845" t="s">
        <v>499</v>
      </c>
      <c r="B322" s="846" t="s">
        <v>2341</v>
      </c>
      <c r="C322" s="445" t="s">
        <v>491</v>
      </c>
      <c r="D322" s="264">
        <v>2</v>
      </c>
      <c r="E322" s="242"/>
      <c r="F322" s="1427" t="str">
        <f t="shared" si="47"/>
        <v/>
      </c>
    </row>
    <row r="323" spans="1:6" s="249" customFormat="1" outlineLevel="1">
      <c r="A323" s="827"/>
      <c r="B323" s="312"/>
      <c r="C323" s="308"/>
      <c r="D323" s="258"/>
      <c r="E323" s="1005"/>
      <c r="F323" s="1423"/>
    </row>
    <row r="324" spans="1:6" s="42" customFormat="1" outlineLevel="1">
      <c r="A324" s="820" t="s">
        <v>901</v>
      </c>
      <c r="B324" s="253" t="s">
        <v>2339</v>
      </c>
      <c r="C324" s="417"/>
      <c r="D324" s="255"/>
      <c r="E324" s="1004"/>
      <c r="F324" s="1422"/>
    </row>
    <row r="325" spans="1:6" s="810" customFormat="1" ht="25.5" outlineLevel="1">
      <c r="A325" s="821"/>
      <c r="B325" s="6" t="s">
        <v>882</v>
      </c>
      <c r="C325" s="315"/>
      <c r="D325" s="258"/>
      <c r="E325" s="1005"/>
      <c r="F325" s="1423"/>
    </row>
    <row r="326" spans="1:6" s="42" customFormat="1" outlineLevel="1">
      <c r="A326" s="821"/>
      <c r="B326" s="6" t="s">
        <v>883</v>
      </c>
      <c r="C326" s="315"/>
      <c r="D326" s="258"/>
      <c r="E326" s="1005"/>
      <c r="F326" s="1423"/>
    </row>
    <row r="327" spans="1:6" s="42" customFormat="1" outlineLevel="1">
      <c r="A327" s="845" t="s">
        <v>500</v>
      </c>
      <c r="B327" s="846" t="s">
        <v>2256</v>
      </c>
      <c r="C327" s="445" t="s">
        <v>491</v>
      </c>
      <c r="D327" s="264">
        <v>4</v>
      </c>
      <c r="E327" s="242"/>
      <c r="F327" s="1427" t="str">
        <f t="shared" ref="F327:F328" si="48">IF(N(E327),ROUND(E327*D327,2),"")</f>
        <v/>
      </c>
    </row>
    <row r="328" spans="1:6" s="42" customFormat="1" outlineLevel="1">
      <c r="A328" s="845" t="s">
        <v>583</v>
      </c>
      <c r="B328" s="846" t="s">
        <v>2257</v>
      </c>
      <c r="C328" s="445" t="s">
        <v>491</v>
      </c>
      <c r="D328" s="264">
        <v>8</v>
      </c>
      <c r="E328" s="242"/>
      <c r="F328" s="1427" t="str">
        <f t="shared" si="48"/>
        <v/>
      </c>
    </row>
    <row r="329" spans="1:6" s="249" customFormat="1" outlineLevel="1">
      <c r="A329" s="827"/>
      <c r="B329" s="312"/>
      <c r="C329" s="308"/>
      <c r="D329" s="258"/>
      <c r="E329" s="1005"/>
      <c r="F329" s="1423"/>
    </row>
    <row r="330" spans="1:6" s="42" customFormat="1" outlineLevel="1">
      <c r="A330" s="820" t="s">
        <v>588</v>
      </c>
      <c r="B330" s="253" t="s">
        <v>2258</v>
      </c>
      <c r="C330" s="254" t="s">
        <v>491</v>
      </c>
      <c r="D330" s="255">
        <v>2</v>
      </c>
      <c r="E330" s="239"/>
      <c r="F330" s="1422" t="str">
        <f t="shared" ref="F330" si="49">IF(N(E330),ROUND(E330*D330,2),"")</f>
        <v/>
      </c>
    </row>
    <row r="331" spans="1:6" s="42" customFormat="1" ht="76.5" outlineLevel="1">
      <c r="A331" s="821"/>
      <c r="B331" s="6" t="s">
        <v>886</v>
      </c>
      <c r="C331" s="315"/>
      <c r="D331" s="258"/>
      <c r="E331" s="1005"/>
      <c r="F331" s="1423"/>
    </row>
    <row r="332" spans="1:6" s="42" customFormat="1" outlineLevel="1">
      <c r="A332" s="822"/>
      <c r="B332" s="26" t="s">
        <v>1025</v>
      </c>
      <c r="C332" s="416"/>
      <c r="D332" s="261"/>
      <c r="E332" s="1006"/>
      <c r="F332" s="1424"/>
    </row>
    <row r="333" spans="1:6" s="249" customFormat="1" outlineLevel="1">
      <c r="A333" s="827"/>
      <c r="B333" s="312"/>
      <c r="C333" s="308"/>
      <c r="D333" s="258"/>
      <c r="E333" s="1005"/>
      <c r="F333" s="1423"/>
    </row>
    <row r="334" spans="1:6" s="42" customFormat="1" outlineLevel="1">
      <c r="A334" s="820" t="s">
        <v>494</v>
      </c>
      <c r="B334" s="253" t="s">
        <v>2259</v>
      </c>
      <c r="C334" s="254" t="s">
        <v>491</v>
      </c>
      <c r="D334" s="255">
        <v>1</v>
      </c>
      <c r="E334" s="239"/>
      <c r="F334" s="1422" t="str">
        <f t="shared" ref="F334" si="50">IF(N(E334),ROUND(E334*D334,2),"")</f>
        <v/>
      </c>
    </row>
    <row r="335" spans="1:6" s="42" customFormat="1" ht="51" outlineLevel="1">
      <c r="A335" s="821"/>
      <c r="B335" s="6" t="s">
        <v>2260</v>
      </c>
      <c r="C335" s="315"/>
      <c r="D335" s="258"/>
      <c r="E335" s="1005"/>
      <c r="F335" s="1423"/>
    </row>
    <row r="336" spans="1:6" s="42" customFormat="1" outlineLevel="1">
      <c r="A336" s="822"/>
      <c r="B336" s="26" t="s">
        <v>1025</v>
      </c>
      <c r="C336" s="416"/>
      <c r="D336" s="261"/>
      <c r="E336" s="1006"/>
      <c r="F336" s="1424"/>
    </row>
    <row r="337" spans="1:6" s="249" customFormat="1" outlineLevel="1">
      <c r="A337" s="827"/>
      <c r="B337" s="312"/>
      <c r="C337" s="308"/>
      <c r="D337" s="258"/>
      <c r="E337" s="1005"/>
      <c r="F337" s="1423"/>
    </row>
    <row r="338" spans="1:6" s="42" customFormat="1" outlineLevel="1">
      <c r="A338" s="820" t="s">
        <v>897</v>
      </c>
      <c r="B338" s="253" t="s">
        <v>887</v>
      </c>
      <c r="C338" s="417"/>
      <c r="D338" s="255"/>
      <c r="E338" s="1004"/>
      <c r="F338" s="1422"/>
    </row>
    <row r="339" spans="1:6" s="42" customFormat="1" ht="76.5" outlineLevel="1">
      <c r="A339" s="821"/>
      <c r="B339" s="6" t="s">
        <v>533</v>
      </c>
      <c r="C339" s="315"/>
      <c r="D339" s="258"/>
      <c r="E339" s="1005"/>
      <c r="F339" s="1423"/>
    </row>
    <row r="340" spans="1:6" s="42" customFormat="1" ht="25.5" outlineLevel="1">
      <c r="A340" s="821"/>
      <c r="B340" s="6" t="s">
        <v>880</v>
      </c>
      <c r="C340" s="315"/>
      <c r="D340" s="258"/>
      <c r="E340" s="1005"/>
      <c r="F340" s="1423"/>
    </row>
    <row r="341" spans="1:6" s="42" customFormat="1" outlineLevel="1">
      <c r="A341" s="845" t="s">
        <v>520</v>
      </c>
      <c r="B341" s="846" t="s">
        <v>888</v>
      </c>
      <c r="C341" s="445" t="s">
        <v>503</v>
      </c>
      <c r="D341" s="264">
        <v>43</v>
      </c>
      <c r="E341" s="242"/>
      <c r="F341" s="1427" t="str">
        <f t="shared" ref="F341:F344" si="51">IF(N(E341),ROUND(E341*D341,2),"")</f>
        <v/>
      </c>
    </row>
    <row r="342" spans="1:6" s="42" customFormat="1" outlineLevel="1">
      <c r="A342" s="845" t="s">
        <v>1021</v>
      </c>
      <c r="B342" s="846" t="s">
        <v>2261</v>
      </c>
      <c r="C342" s="445" t="s">
        <v>503</v>
      </c>
      <c r="D342" s="264">
        <v>39</v>
      </c>
      <c r="E342" s="242"/>
      <c r="F342" s="1427" t="str">
        <f t="shared" si="51"/>
        <v/>
      </c>
    </row>
    <row r="343" spans="1:6" s="42" customFormat="1" outlineLevel="1">
      <c r="A343" s="845" t="s">
        <v>1070</v>
      </c>
      <c r="B343" s="846" t="s">
        <v>2262</v>
      </c>
      <c r="C343" s="445" t="s">
        <v>503</v>
      </c>
      <c r="D343" s="264">
        <v>48</v>
      </c>
      <c r="E343" s="242"/>
      <c r="F343" s="1427" t="str">
        <f t="shared" si="51"/>
        <v/>
      </c>
    </row>
    <row r="344" spans="1:6" s="42" customFormat="1" outlineLevel="1">
      <c r="A344" s="845" t="s">
        <v>176</v>
      </c>
      <c r="B344" s="846" t="s">
        <v>2263</v>
      </c>
      <c r="C344" s="445" t="s">
        <v>503</v>
      </c>
      <c r="D344" s="264">
        <v>25</v>
      </c>
      <c r="E344" s="242"/>
      <c r="F344" s="1427" t="str">
        <f t="shared" si="51"/>
        <v/>
      </c>
    </row>
    <row r="345" spans="1:6" s="249" customFormat="1" outlineLevel="1">
      <c r="A345" s="850"/>
      <c r="B345" s="851"/>
      <c r="C345" s="852"/>
      <c r="D345" s="264"/>
      <c r="E345" s="1184"/>
      <c r="F345" s="1425"/>
    </row>
    <row r="346" spans="1:6" s="42" customFormat="1" outlineLevel="1">
      <c r="A346" s="820" t="s">
        <v>898</v>
      </c>
      <c r="B346" s="253" t="s">
        <v>889</v>
      </c>
      <c r="C346" s="254" t="s">
        <v>491</v>
      </c>
      <c r="D346" s="255">
        <v>1</v>
      </c>
      <c r="E346" s="239"/>
      <c r="F346" s="1422" t="str">
        <f t="shared" ref="F346" si="52">IF(N(E346),ROUND(E346*D346,2),"")</f>
        <v/>
      </c>
    </row>
    <row r="347" spans="1:6" s="42" customFormat="1" ht="25.5" outlineLevel="1">
      <c r="A347" s="821"/>
      <c r="B347" s="6" t="s">
        <v>891</v>
      </c>
      <c r="C347" s="315"/>
      <c r="D347" s="258"/>
      <c r="E347" s="1005"/>
      <c r="F347" s="1423"/>
    </row>
    <row r="348" spans="1:6" s="42" customFormat="1" outlineLevel="1">
      <c r="A348" s="822"/>
      <c r="B348" s="26" t="s">
        <v>890</v>
      </c>
      <c r="C348" s="416"/>
      <c r="D348" s="261"/>
      <c r="E348" s="1006"/>
      <c r="F348" s="1424"/>
    </row>
    <row r="349" spans="1:6" s="249" customFormat="1" outlineLevel="1">
      <c r="A349" s="827"/>
      <c r="B349" s="312"/>
      <c r="C349" s="308"/>
      <c r="D349" s="258"/>
      <c r="E349" s="1005"/>
      <c r="F349" s="1423"/>
    </row>
    <row r="350" spans="1:6" s="42" customFormat="1" outlineLevel="1">
      <c r="A350" s="820" t="s">
        <v>899</v>
      </c>
      <c r="B350" s="253" t="s">
        <v>531</v>
      </c>
      <c r="C350" s="254" t="s">
        <v>159</v>
      </c>
      <c r="D350" s="255">
        <v>2</v>
      </c>
      <c r="E350" s="239"/>
      <c r="F350" s="1422" t="str">
        <f t="shared" ref="F350" si="53">IF(N(E350),ROUND(E350*D350,2),"")</f>
        <v/>
      </c>
    </row>
    <row r="351" spans="1:6" s="42" customFormat="1" ht="63.75" outlineLevel="1">
      <c r="A351" s="821"/>
      <c r="B351" s="847" t="s">
        <v>2264</v>
      </c>
      <c r="C351" s="315"/>
      <c r="D351" s="258"/>
      <c r="E351" s="1005"/>
      <c r="F351" s="1423"/>
    </row>
    <row r="352" spans="1:6" s="42" customFormat="1" outlineLevel="1">
      <c r="A352" s="822"/>
      <c r="B352" s="848" t="s">
        <v>532</v>
      </c>
      <c r="C352" s="416"/>
      <c r="D352" s="261"/>
      <c r="E352" s="1006"/>
      <c r="F352" s="1424"/>
    </row>
    <row r="353" spans="1:6" s="249" customFormat="1" outlineLevel="1">
      <c r="A353" s="827"/>
      <c r="B353" s="312"/>
      <c r="C353" s="742"/>
      <c r="D353" s="258"/>
      <c r="E353" s="1005"/>
      <c r="F353" s="1423"/>
    </row>
    <row r="354" spans="1:6" s="42" customFormat="1" outlineLevel="1">
      <c r="A354" s="820" t="s">
        <v>909</v>
      </c>
      <c r="B354" s="253" t="s">
        <v>2265</v>
      </c>
      <c r="C354" s="254" t="s">
        <v>159</v>
      </c>
      <c r="D354" s="255">
        <v>1</v>
      </c>
      <c r="E354" s="239"/>
      <c r="F354" s="1422" t="str">
        <f t="shared" ref="F354" si="54">IF(N(E354),ROUND(E354*D354,2),"")</f>
        <v/>
      </c>
    </row>
    <row r="355" spans="1:6" s="42" customFormat="1" ht="76.5" outlineLevel="1">
      <c r="A355" s="821"/>
      <c r="B355" s="3" t="s">
        <v>2266</v>
      </c>
      <c r="C355" s="315"/>
      <c r="D355" s="258"/>
      <c r="E355" s="1005"/>
      <c r="F355" s="1423"/>
    </row>
    <row r="356" spans="1:6" s="42" customFormat="1" outlineLevel="1">
      <c r="A356" s="822"/>
      <c r="B356" s="848" t="s">
        <v>1632</v>
      </c>
      <c r="C356" s="416"/>
      <c r="D356" s="261"/>
      <c r="E356" s="1006"/>
      <c r="F356" s="1424"/>
    </row>
    <row r="357" spans="1:6" s="249" customFormat="1" outlineLevel="1">
      <c r="A357" s="827"/>
      <c r="B357" s="312"/>
      <c r="C357" s="742"/>
      <c r="D357" s="258"/>
      <c r="E357" s="1005"/>
      <c r="F357" s="1423"/>
    </row>
    <row r="358" spans="1:6" s="42" customFormat="1" outlineLevel="1">
      <c r="A358" s="820" t="s">
        <v>916</v>
      </c>
      <c r="B358" s="253" t="s">
        <v>2267</v>
      </c>
      <c r="C358" s="254" t="s">
        <v>159</v>
      </c>
      <c r="D358" s="255">
        <v>1</v>
      </c>
      <c r="E358" s="239"/>
      <c r="F358" s="1422" t="str">
        <f t="shared" ref="F358" si="55">IF(N(E358),ROUND(E358*D358,2),"")</f>
        <v/>
      </c>
    </row>
    <row r="359" spans="1:6" s="42" customFormat="1" ht="76.5" outlineLevel="1">
      <c r="A359" s="821"/>
      <c r="B359" s="3" t="s">
        <v>2268</v>
      </c>
      <c r="C359" s="315"/>
      <c r="D359" s="258"/>
      <c r="E359" s="1005"/>
      <c r="F359" s="1423"/>
    </row>
    <row r="360" spans="1:6" s="42" customFormat="1" outlineLevel="1">
      <c r="A360" s="822"/>
      <c r="B360" s="848" t="s">
        <v>1632</v>
      </c>
      <c r="C360" s="416"/>
      <c r="D360" s="261"/>
      <c r="E360" s="1006"/>
      <c r="F360" s="1424"/>
    </row>
    <row r="361" spans="1:6" s="249" customFormat="1" outlineLevel="1">
      <c r="A361" s="827"/>
      <c r="B361" s="312"/>
      <c r="C361" s="742"/>
      <c r="D361" s="258"/>
      <c r="E361" s="1005"/>
      <c r="F361" s="1423"/>
    </row>
    <row r="362" spans="1:6" s="42" customFormat="1" outlineLevel="1">
      <c r="A362" s="820" t="s">
        <v>987</v>
      </c>
      <c r="B362" s="253" t="s">
        <v>2269</v>
      </c>
      <c r="C362" s="849"/>
      <c r="D362" s="255"/>
      <c r="E362" s="1004"/>
      <c r="F362" s="1422"/>
    </row>
    <row r="363" spans="1:6" s="42" customFormat="1" ht="25.5" outlineLevel="1">
      <c r="A363" s="821"/>
      <c r="B363" s="847" t="s">
        <v>534</v>
      </c>
      <c r="C363" s="315"/>
      <c r="D363" s="258"/>
      <c r="E363" s="1005"/>
      <c r="F363" s="1423"/>
    </row>
    <row r="364" spans="1:6" s="42" customFormat="1" outlineLevel="1">
      <c r="A364" s="822"/>
      <c r="B364" s="848" t="s">
        <v>161</v>
      </c>
      <c r="C364" s="416"/>
      <c r="D364" s="261"/>
      <c r="E364" s="1006"/>
      <c r="F364" s="1424"/>
    </row>
    <row r="365" spans="1:6" s="42" customFormat="1" outlineLevel="1">
      <c r="A365" s="826" t="s">
        <v>1001</v>
      </c>
      <c r="B365" s="846" t="s">
        <v>2270</v>
      </c>
      <c r="C365" s="445" t="s">
        <v>503</v>
      </c>
      <c r="D365" s="264">
        <v>23</v>
      </c>
      <c r="E365" s="242"/>
      <c r="F365" s="1425" t="str">
        <f t="shared" ref="F365" si="56">IF(N(E365),ROUND(E365*D365,2),"")</f>
        <v/>
      </c>
    </row>
    <row r="366" spans="1:6" s="249" customFormat="1" outlineLevel="1">
      <c r="A366" s="827"/>
      <c r="B366" s="312"/>
      <c r="C366" s="308"/>
      <c r="D366" s="258"/>
      <c r="E366" s="1005"/>
      <c r="F366" s="1423"/>
    </row>
    <row r="367" spans="1:6" s="42" customFormat="1" outlineLevel="1">
      <c r="A367" s="820" t="s">
        <v>990</v>
      </c>
      <c r="B367" s="253" t="s">
        <v>2271</v>
      </c>
      <c r="C367" s="254"/>
      <c r="D367" s="255"/>
      <c r="E367" s="1004"/>
      <c r="F367" s="1422"/>
    </row>
    <row r="368" spans="1:6" s="42" customFormat="1" ht="38.25" outlineLevel="1">
      <c r="A368" s="821"/>
      <c r="B368" s="847" t="s">
        <v>535</v>
      </c>
      <c r="C368" s="315"/>
      <c r="D368" s="258"/>
      <c r="E368" s="1005"/>
      <c r="F368" s="1423"/>
    </row>
    <row r="369" spans="1:6" s="42" customFormat="1" outlineLevel="1">
      <c r="A369" s="822"/>
      <c r="B369" s="848" t="s">
        <v>536</v>
      </c>
      <c r="C369" s="416"/>
      <c r="D369" s="261"/>
      <c r="E369" s="1006"/>
      <c r="F369" s="1424"/>
    </row>
    <row r="370" spans="1:6" s="42" customFormat="1" outlineLevel="1">
      <c r="A370" s="826" t="s">
        <v>1035</v>
      </c>
      <c r="B370" s="846" t="s">
        <v>2270</v>
      </c>
      <c r="C370" s="445" t="s">
        <v>491</v>
      </c>
      <c r="D370" s="264">
        <v>7</v>
      </c>
      <c r="E370" s="242"/>
      <c r="F370" s="1425" t="str">
        <f t="shared" ref="F370" si="57">IF(N(E370),ROUND(E370*D370,2),"")</f>
        <v/>
      </c>
    </row>
    <row r="371" spans="1:6" s="249" customFormat="1" outlineLevel="1">
      <c r="A371" s="850"/>
      <c r="B371" s="851"/>
      <c r="C371" s="852"/>
      <c r="D371" s="264"/>
      <c r="E371" s="1184"/>
      <c r="F371" s="1425"/>
    </row>
    <row r="372" spans="1:6" s="42" customFormat="1" outlineLevel="1">
      <c r="A372" s="820" t="s">
        <v>991</v>
      </c>
      <c r="B372" s="253" t="s">
        <v>539</v>
      </c>
      <c r="C372" s="254" t="s">
        <v>585</v>
      </c>
      <c r="D372" s="255">
        <v>167</v>
      </c>
      <c r="E372" s="239"/>
      <c r="F372" s="1422" t="str">
        <f t="shared" ref="F372" si="58">IF(N(E372),ROUND(E372*D372,2),"")</f>
        <v/>
      </c>
    </row>
    <row r="373" spans="1:6" s="42" customFormat="1" ht="38.25" outlineLevel="1">
      <c r="A373" s="821"/>
      <c r="B373" s="847" t="s">
        <v>538</v>
      </c>
      <c r="C373" s="315"/>
      <c r="D373" s="258"/>
      <c r="E373" s="1005"/>
      <c r="F373" s="1423"/>
    </row>
    <row r="374" spans="1:6" s="42" customFormat="1" outlineLevel="1">
      <c r="A374" s="822"/>
      <c r="B374" s="848" t="s">
        <v>1271</v>
      </c>
      <c r="C374" s="416"/>
      <c r="D374" s="261"/>
      <c r="E374" s="1006"/>
      <c r="F374" s="1424"/>
    </row>
    <row r="375" spans="1:6" s="249" customFormat="1" outlineLevel="1">
      <c r="A375" s="827"/>
      <c r="B375" s="312"/>
      <c r="C375" s="308"/>
      <c r="D375" s="258"/>
      <c r="E375" s="1005"/>
      <c r="F375" s="1423"/>
    </row>
    <row r="376" spans="1:6" s="42" customFormat="1" outlineLevel="1">
      <c r="A376" s="820" t="s">
        <v>992</v>
      </c>
      <c r="B376" s="942" t="s">
        <v>1273</v>
      </c>
      <c r="C376" s="254" t="s">
        <v>585</v>
      </c>
      <c r="D376" s="255">
        <v>167</v>
      </c>
      <c r="E376" s="239"/>
      <c r="F376" s="1422" t="str">
        <f t="shared" ref="F376" si="59">IF(N(E376),ROUND(E376*D376,2),"")</f>
        <v/>
      </c>
    </row>
    <row r="377" spans="1:6" s="42" customFormat="1" ht="153" outlineLevel="1">
      <c r="A377" s="821"/>
      <c r="B377" s="847" t="s">
        <v>2251</v>
      </c>
      <c r="C377" s="315"/>
      <c r="D377" s="258"/>
      <c r="E377" s="1005"/>
      <c r="F377" s="1423"/>
    </row>
    <row r="378" spans="1:6" s="42" customFormat="1" outlineLevel="1">
      <c r="A378" s="822"/>
      <c r="B378" s="848" t="s">
        <v>1271</v>
      </c>
      <c r="C378" s="416"/>
      <c r="D378" s="261"/>
      <c r="E378" s="1006"/>
      <c r="F378" s="1424"/>
    </row>
    <row r="379" spans="1:6" s="42" customFormat="1" outlineLevel="1">
      <c r="A379" s="821"/>
      <c r="B379" s="6"/>
      <c r="C379" s="257"/>
      <c r="D379" s="258"/>
      <c r="E379" s="1005"/>
      <c r="F379" s="1416"/>
    </row>
    <row r="380" spans="1:6" s="42" customFormat="1" outlineLevel="1">
      <c r="A380" s="820" t="s">
        <v>1037</v>
      </c>
      <c r="B380" s="253" t="s">
        <v>540</v>
      </c>
      <c r="C380" s="254" t="s">
        <v>585</v>
      </c>
      <c r="D380" s="255">
        <v>155</v>
      </c>
      <c r="E380" s="239"/>
      <c r="F380" s="1422" t="str">
        <f t="shared" ref="F380" si="60">IF(N(E380),ROUND(E380*D380,2),"")</f>
        <v/>
      </c>
    </row>
    <row r="381" spans="1:6" s="42" customFormat="1" ht="38.25" outlineLevel="1">
      <c r="A381" s="821"/>
      <c r="B381" s="847" t="s">
        <v>541</v>
      </c>
      <c r="C381" s="315"/>
      <c r="D381" s="258"/>
      <c r="E381" s="1005"/>
      <c r="F381" s="1423"/>
    </row>
    <row r="382" spans="1:6" s="42" customFormat="1" outlineLevel="1">
      <c r="A382" s="822"/>
      <c r="B382" s="848" t="s">
        <v>1271</v>
      </c>
      <c r="C382" s="416"/>
      <c r="D382" s="261"/>
      <c r="E382" s="1006"/>
      <c r="F382" s="1424"/>
    </row>
    <row r="383" spans="1:6" s="249" customFormat="1" outlineLevel="1">
      <c r="A383" s="827"/>
      <c r="B383" s="312"/>
      <c r="C383" s="308"/>
      <c r="D383" s="258"/>
      <c r="E383" s="1005"/>
      <c r="F383" s="1423"/>
    </row>
    <row r="384" spans="1:6" s="42" customFormat="1" ht="14.25" outlineLevel="1">
      <c r="A384" s="820" t="s">
        <v>1038</v>
      </c>
      <c r="B384" s="253" t="s">
        <v>2272</v>
      </c>
      <c r="C384" s="254" t="s">
        <v>521</v>
      </c>
      <c r="D384" s="255">
        <v>9</v>
      </c>
      <c r="E384" s="239"/>
      <c r="F384" s="1422" t="str">
        <f t="shared" ref="F384" si="61">IF(N(E384),ROUND(E384*D384,2),"")</f>
        <v/>
      </c>
    </row>
    <row r="385" spans="1:6" s="42" customFormat="1" ht="51" outlineLevel="1">
      <c r="A385" s="821"/>
      <c r="B385" s="847" t="s">
        <v>2273</v>
      </c>
      <c r="C385" s="315"/>
      <c r="D385" s="258"/>
      <c r="E385" s="1005"/>
      <c r="F385" s="1423"/>
    </row>
    <row r="386" spans="1:6" s="42" customFormat="1" ht="14.25" outlineLevel="1">
      <c r="A386" s="822"/>
      <c r="B386" s="848" t="s">
        <v>875</v>
      </c>
      <c r="C386" s="416"/>
      <c r="D386" s="261"/>
      <c r="E386" s="1006"/>
      <c r="F386" s="1424"/>
    </row>
    <row r="387" spans="1:6" s="249" customFormat="1" outlineLevel="1">
      <c r="A387" s="827"/>
      <c r="B387" s="312"/>
      <c r="C387" s="308"/>
      <c r="D387" s="258"/>
      <c r="E387" s="1005"/>
      <c r="F387" s="1423"/>
    </row>
    <row r="388" spans="1:6" s="42" customFormat="1" outlineLevel="1">
      <c r="A388" s="820" t="s">
        <v>153</v>
      </c>
      <c r="B388" s="253" t="s">
        <v>877</v>
      </c>
      <c r="C388" s="254"/>
      <c r="D388" s="255"/>
      <c r="E388" s="1004"/>
      <c r="F388" s="1422"/>
    </row>
    <row r="389" spans="1:6" s="42" customFormat="1" ht="63.75" outlineLevel="1">
      <c r="A389" s="821"/>
      <c r="B389" s="847" t="s">
        <v>2274</v>
      </c>
      <c r="C389" s="315"/>
      <c r="D389" s="258"/>
      <c r="E389" s="1005"/>
      <c r="F389" s="1423"/>
    </row>
    <row r="390" spans="1:6" s="42" customFormat="1" outlineLevel="1">
      <c r="A390" s="822"/>
      <c r="B390" s="848" t="s">
        <v>876</v>
      </c>
      <c r="C390" s="416"/>
      <c r="D390" s="261"/>
      <c r="E390" s="1006"/>
      <c r="F390" s="1424"/>
    </row>
    <row r="391" spans="1:6" s="42" customFormat="1" outlineLevel="1">
      <c r="A391" s="826" t="s">
        <v>413</v>
      </c>
      <c r="B391" s="846" t="s">
        <v>2275</v>
      </c>
      <c r="C391" s="263" t="s">
        <v>491</v>
      </c>
      <c r="D391" s="264">
        <v>4</v>
      </c>
      <c r="E391" s="242"/>
      <c r="F391" s="1425" t="str">
        <f t="shared" ref="F391:F392" si="62">IF(N(E391),ROUND(E391*D391,2),"")</f>
        <v/>
      </c>
    </row>
    <row r="392" spans="1:6" s="42" customFormat="1" outlineLevel="1">
      <c r="A392" s="826" t="s">
        <v>414</v>
      </c>
      <c r="B392" s="846" t="s">
        <v>2276</v>
      </c>
      <c r="C392" s="263" t="s">
        <v>491</v>
      </c>
      <c r="D392" s="264">
        <v>7</v>
      </c>
      <c r="E392" s="242"/>
      <c r="F392" s="1425" t="str">
        <f t="shared" si="62"/>
        <v/>
      </c>
    </row>
    <row r="393" spans="1:6" s="249" customFormat="1" outlineLevel="1">
      <c r="A393" s="850"/>
      <c r="B393" s="851"/>
      <c r="C393" s="852"/>
      <c r="D393" s="264"/>
      <c r="E393" s="1184"/>
      <c r="F393" s="1425"/>
    </row>
    <row r="394" spans="1:6" s="42" customFormat="1" outlineLevel="1">
      <c r="A394" s="820" t="s">
        <v>154</v>
      </c>
      <c r="B394" s="253" t="s">
        <v>2277</v>
      </c>
      <c r="C394" s="254"/>
      <c r="D394" s="255"/>
      <c r="E394" s="1004"/>
      <c r="F394" s="1422"/>
    </row>
    <row r="395" spans="1:6" s="42" customFormat="1" ht="25.5" outlineLevel="1">
      <c r="A395" s="821"/>
      <c r="B395" s="847" t="s">
        <v>2278</v>
      </c>
      <c r="C395" s="315"/>
      <c r="D395" s="258"/>
      <c r="E395" s="1005"/>
      <c r="F395" s="1423"/>
    </row>
    <row r="396" spans="1:6" s="42" customFormat="1" outlineLevel="1">
      <c r="A396" s="822"/>
      <c r="B396" s="848" t="s">
        <v>2279</v>
      </c>
      <c r="C396" s="416"/>
      <c r="D396" s="261"/>
      <c r="E396" s="1006"/>
      <c r="F396" s="1424"/>
    </row>
    <row r="397" spans="1:6" s="42" customFormat="1" outlineLevel="1">
      <c r="A397" s="826" t="s">
        <v>2336</v>
      </c>
      <c r="B397" s="846" t="s">
        <v>2280</v>
      </c>
      <c r="C397" s="263" t="s">
        <v>491</v>
      </c>
      <c r="D397" s="264">
        <v>4</v>
      </c>
      <c r="E397" s="242"/>
      <c r="F397" s="1425" t="str">
        <f t="shared" ref="F397" si="63">IF(N(E397),ROUND(E397*D397,2),"")</f>
        <v/>
      </c>
    </row>
    <row r="398" spans="1:6" s="249" customFormat="1" ht="13.5" thickBot="1">
      <c r="A398" s="850"/>
      <c r="B398" s="851"/>
      <c r="C398" s="852"/>
      <c r="D398" s="264"/>
      <c r="E398" s="1184"/>
      <c r="F398" s="1422"/>
    </row>
    <row r="399" spans="1:6" s="42" customFormat="1" ht="13.5" thickBot="1">
      <c r="A399" s="43"/>
      <c r="B399" s="193" t="s">
        <v>544</v>
      </c>
      <c r="C399" s="112"/>
      <c r="D399" s="112"/>
      <c r="E399" s="1251"/>
      <c r="F399" s="1428">
        <f>SUM(F309:F397)</f>
        <v>0</v>
      </c>
    </row>
    <row r="400" spans="1:6" s="42" customFormat="1">
      <c r="A400" s="824"/>
      <c r="B400" s="6"/>
      <c r="C400" s="315"/>
      <c r="D400" s="258"/>
      <c r="E400" s="1005"/>
      <c r="F400" s="1423"/>
    </row>
    <row r="401" spans="1:6" s="46" customFormat="1">
      <c r="A401" s="104" t="s">
        <v>1170</v>
      </c>
      <c r="B401" s="105" t="s">
        <v>202</v>
      </c>
      <c r="C401" s="106"/>
      <c r="D401" s="107"/>
      <c r="E401" s="1210"/>
      <c r="F401" s="1211"/>
    </row>
    <row r="402" spans="1:6" s="46" customFormat="1">
      <c r="A402" s="841"/>
      <c r="B402" s="6"/>
      <c r="C402" s="257"/>
      <c r="D402" s="258"/>
      <c r="E402" s="1005"/>
      <c r="F402" s="1423"/>
    </row>
    <row r="403" spans="1:6" s="46" customFormat="1" ht="76.5" outlineLevel="1">
      <c r="A403" s="853"/>
      <c r="B403" s="361" t="s">
        <v>874</v>
      </c>
      <c r="C403" s="254"/>
      <c r="D403" s="377"/>
      <c r="E403" s="1004"/>
      <c r="F403" s="1422"/>
    </row>
    <row r="404" spans="1:6" s="46" customFormat="1" outlineLevel="1">
      <c r="A404" s="854"/>
      <c r="B404" s="26"/>
      <c r="C404" s="260"/>
      <c r="D404" s="261"/>
      <c r="E404" s="1006"/>
      <c r="F404" s="1424"/>
    </row>
    <row r="405" spans="1:6" s="46" customFormat="1" outlineLevel="1">
      <c r="A405" s="853" t="s">
        <v>490</v>
      </c>
      <c r="B405" s="253" t="s">
        <v>854</v>
      </c>
      <c r="C405" s="254" t="s">
        <v>159</v>
      </c>
      <c r="D405" s="255">
        <v>5</v>
      </c>
      <c r="E405" s="239"/>
      <c r="F405" s="1422" t="str">
        <f t="shared" ref="F405" si="64">IF(N(E405),ROUND(E405*D405,2),"")</f>
        <v/>
      </c>
    </row>
    <row r="406" spans="1:6" s="46" customFormat="1" ht="114.75" outlineLevel="1">
      <c r="A406" s="841"/>
      <c r="B406" s="6" t="s">
        <v>2281</v>
      </c>
      <c r="C406" s="257"/>
      <c r="D406" s="258"/>
      <c r="E406" s="1005"/>
      <c r="F406" s="1423"/>
    </row>
    <row r="407" spans="1:6" s="46" customFormat="1" outlineLevel="1">
      <c r="A407" s="854"/>
      <c r="B407" s="26" t="s">
        <v>855</v>
      </c>
      <c r="C407" s="260"/>
      <c r="D407" s="261"/>
      <c r="E407" s="1006"/>
      <c r="F407" s="1424"/>
    </row>
    <row r="408" spans="1:6" s="244" customFormat="1" outlineLevel="1">
      <c r="A408" s="819"/>
      <c r="B408" s="270"/>
      <c r="C408" s="271"/>
      <c r="D408" s="272"/>
      <c r="E408" s="1162"/>
      <c r="F408" s="1421"/>
    </row>
    <row r="409" spans="1:6" s="46" customFormat="1" outlineLevel="1">
      <c r="A409" s="853" t="s">
        <v>492</v>
      </c>
      <c r="B409" s="253" t="s">
        <v>856</v>
      </c>
      <c r="C409" s="254" t="s">
        <v>159</v>
      </c>
      <c r="D409" s="255">
        <v>7</v>
      </c>
      <c r="E409" s="239"/>
      <c r="F409" s="1422" t="str">
        <f t="shared" ref="F409" si="65">IF(N(E409),ROUND(E409*D409,2),"")</f>
        <v/>
      </c>
    </row>
    <row r="410" spans="1:6" s="46" customFormat="1" ht="89.25" outlineLevel="1">
      <c r="A410" s="841"/>
      <c r="B410" s="6" t="s">
        <v>2282</v>
      </c>
      <c r="C410" s="257"/>
      <c r="D410" s="258"/>
      <c r="E410" s="1005"/>
      <c r="F410" s="1423"/>
    </row>
    <row r="411" spans="1:6" s="46" customFormat="1" outlineLevel="1">
      <c r="A411" s="854"/>
      <c r="B411" s="26" t="s">
        <v>855</v>
      </c>
      <c r="C411" s="260"/>
      <c r="D411" s="261"/>
      <c r="E411" s="1006"/>
      <c r="F411" s="1424"/>
    </row>
    <row r="412" spans="1:6" s="244" customFormat="1" outlineLevel="1">
      <c r="A412" s="819"/>
      <c r="B412" s="270"/>
      <c r="C412" s="271"/>
      <c r="D412" s="272"/>
      <c r="E412" s="1162"/>
      <c r="F412" s="1421"/>
    </row>
    <row r="413" spans="1:6" s="46" customFormat="1" outlineLevel="1">
      <c r="A413" s="853" t="s">
        <v>493</v>
      </c>
      <c r="B413" s="253" t="s">
        <v>857</v>
      </c>
      <c r="C413" s="254" t="s">
        <v>159</v>
      </c>
      <c r="D413" s="255">
        <v>2</v>
      </c>
      <c r="E413" s="239"/>
      <c r="F413" s="1422" t="str">
        <f t="shared" ref="F413" si="66">IF(N(E413),ROUND(E413*D413,2),"")</f>
        <v/>
      </c>
    </row>
    <row r="414" spans="1:6" s="46" customFormat="1" ht="38.25" outlineLevel="1">
      <c r="A414" s="841"/>
      <c r="B414" s="6" t="s">
        <v>858</v>
      </c>
      <c r="C414" s="257"/>
      <c r="D414" s="258"/>
      <c r="E414" s="1005"/>
      <c r="F414" s="1423"/>
    </row>
    <row r="415" spans="1:6" s="46" customFormat="1" outlineLevel="1">
      <c r="A415" s="854"/>
      <c r="B415" s="26" t="s">
        <v>855</v>
      </c>
      <c r="C415" s="260"/>
      <c r="D415" s="261"/>
      <c r="E415" s="1006"/>
      <c r="F415" s="1424"/>
    </row>
    <row r="416" spans="1:6" s="244" customFormat="1" outlineLevel="1">
      <c r="A416" s="819"/>
      <c r="B416" s="270"/>
      <c r="C416" s="271"/>
      <c r="D416" s="272"/>
      <c r="E416" s="1162"/>
      <c r="F416" s="1421"/>
    </row>
    <row r="417" spans="1:6" s="46" customFormat="1" outlineLevel="1">
      <c r="A417" s="853" t="s">
        <v>901</v>
      </c>
      <c r="B417" s="253" t="s">
        <v>860</v>
      </c>
      <c r="C417" s="254" t="s">
        <v>491</v>
      </c>
      <c r="D417" s="255">
        <v>1</v>
      </c>
      <c r="E417" s="239"/>
      <c r="F417" s="1422" t="str">
        <f t="shared" ref="F417" si="67">IF(N(E417),ROUND(E417*D417,2),"")</f>
        <v/>
      </c>
    </row>
    <row r="418" spans="1:6" s="46" customFormat="1" ht="63.75" outlineLevel="1">
      <c r="A418" s="841"/>
      <c r="B418" s="6" t="s">
        <v>861</v>
      </c>
      <c r="C418" s="257"/>
      <c r="D418" s="258"/>
      <c r="E418" s="1005"/>
      <c r="F418" s="1423"/>
    </row>
    <row r="419" spans="1:6" s="46" customFormat="1" outlineLevel="1">
      <c r="A419" s="854"/>
      <c r="B419" s="26" t="s">
        <v>859</v>
      </c>
      <c r="C419" s="260"/>
      <c r="D419" s="261"/>
      <c r="E419" s="1006"/>
      <c r="F419" s="1424"/>
    </row>
    <row r="420" spans="1:6" s="244" customFormat="1" outlineLevel="1">
      <c r="A420" s="819"/>
      <c r="B420" s="270"/>
      <c r="C420" s="271"/>
      <c r="D420" s="272"/>
      <c r="E420" s="1162"/>
      <c r="F420" s="1421"/>
    </row>
    <row r="421" spans="1:6" s="46" customFormat="1" outlineLevel="1">
      <c r="A421" s="853" t="s">
        <v>588</v>
      </c>
      <c r="B421" s="253" t="s">
        <v>862</v>
      </c>
      <c r="C421" s="254" t="s">
        <v>491</v>
      </c>
      <c r="D421" s="255">
        <v>4</v>
      </c>
      <c r="E421" s="239"/>
      <c r="F421" s="1422" t="str">
        <f t="shared" ref="F421" si="68">IF(N(E421),ROUND(E421*D421,2),"")</f>
        <v/>
      </c>
    </row>
    <row r="422" spans="1:6" s="46" customFormat="1" ht="38.25" outlineLevel="1">
      <c r="A422" s="841"/>
      <c r="B422" s="6" t="s">
        <v>864</v>
      </c>
      <c r="C422" s="257"/>
      <c r="D422" s="258"/>
      <c r="E422" s="1005"/>
      <c r="F422" s="1423"/>
    </row>
    <row r="423" spans="1:6" s="46" customFormat="1" outlineLevel="1">
      <c r="A423" s="854"/>
      <c r="B423" s="26" t="s">
        <v>863</v>
      </c>
      <c r="C423" s="260"/>
      <c r="D423" s="261"/>
      <c r="E423" s="1006"/>
      <c r="F423" s="1424"/>
    </row>
    <row r="424" spans="1:6" s="244" customFormat="1" outlineLevel="1">
      <c r="A424" s="819"/>
      <c r="B424" s="270"/>
      <c r="C424" s="271"/>
      <c r="D424" s="272"/>
      <c r="E424" s="1162"/>
      <c r="F424" s="1421"/>
    </row>
    <row r="425" spans="1:6" s="42" customFormat="1" outlineLevel="1">
      <c r="A425" s="820" t="s">
        <v>494</v>
      </c>
      <c r="B425" s="253" t="s">
        <v>865</v>
      </c>
      <c r="C425" s="254"/>
      <c r="D425" s="255"/>
      <c r="E425" s="1004"/>
      <c r="F425" s="1422"/>
    </row>
    <row r="426" spans="1:6" s="42" customFormat="1" ht="38.25" outlineLevel="1">
      <c r="A426" s="821"/>
      <c r="B426" s="847" t="s">
        <v>2477</v>
      </c>
      <c r="C426" s="315"/>
      <c r="D426" s="258"/>
      <c r="E426" s="1005"/>
      <c r="F426" s="1423"/>
    </row>
    <row r="427" spans="1:6" s="42" customFormat="1" outlineLevel="1">
      <c r="A427" s="822"/>
      <c r="B427" s="848" t="s">
        <v>164</v>
      </c>
      <c r="C427" s="416"/>
      <c r="D427" s="261"/>
      <c r="E427" s="1006"/>
      <c r="F427" s="1424"/>
    </row>
    <row r="428" spans="1:6" s="42" customFormat="1" outlineLevel="1">
      <c r="A428" s="845" t="s">
        <v>519</v>
      </c>
      <c r="B428" s="855" t="s">
        <v>866</v>
      </c>
      <c r="C428" s="445" t="s">
        <v>491</v>
      </c>
      <c r="D428" s="264">
        <v>5</v>
      </c>
      <c r="E428" s="242"/>
      <c r="F428" s="1427" t="str">
        <f t="shared" ref="F428:F432" si="69">IF(N(E428),ROUND(E428*D428,2),"")</f>
        <v/>
      </c>
    </row>
    <row r="429" spans="1:6" s="42" customFormat="1" outlineLevel="1">
      <c r="A429" s="845" t="s">
        <v>586</v>
      </c>
      <c r="B429" s="855" t="s">
        <v>867</v>
      </c>
      <c r="C429" s="445" t="s">
        <v>491</v>
      </c>
      <c r="D429" s="264">
        <v>3</v>
      </c>
      <c r="E429" s="242"/>
      <c r="F429" s="1427" t="str">
        <f t="shared" si="69"/>
        <v/>
      </c>
    </row>
    <row r="430" spans="1:6" s="42" customFormat="1" outlineLevel="1">
      <c r="A430" s="845" t="s">
        <v>589</v>
      </c>
      <c r="B430" s="855" t="s">
        <v>868</v>
      </c>
      <c r="C430" s="445" t="s">
        <v>491</v>
      </c>
      <c r="D430" s="264">
        <v>6</v>
      </c>
      <c r="E430" s="242"/>
      <c r="F430" s="1427" t="str">
        <f t="shared" si="69"/>
        <v/>
      </c>
    </row>
    <row r="431" spans="1:6" s="42" customFormat="1" outlineLevel="1">
      <c r="A431" s="845" t="s">
        <v>376</v>
      </c>
      <c r="B431" s="856" t="s">
        <v>869</v>
      </c>
      <c r="C431" s="445" t="s">
        <v>491</v>
      </c>
      <c r="D431" s="264">
        <v>5</v>
      </c>
      <c r="E431" s="242"/>
      <c r="F431" s="1427" t="str">
        <f t="shared" si="69"/>
        <v/>
      </c>
    </row>
    <row r="432" spans="1:6" s="42" customFormat="1" outlineLevel="1">
      <c r="A432" s="845" t="s">
        <v>1412</v>
      </c>
      <c r="B432" s="856" t="s">
        <v>873</v>
      </c>
      <c r="C432" s="445" t="s">
        <v>491</v>
      </c>
      <c r="D432" s="264">
        <v>5</v>
      </c>
      <c r="E432" s="242"/>
      <c r="F432" s="1427" t="str">
        <f t="shared" si="69"/>
        <v/>
      </c>
    </row>
    <row r="433" spans="1:6" s="249" customFormat="1" outlineLevel="1">
      <c r="A433" s="827"/>
      <c r="B433" s="312"/>
      <c r="C433" s="308"/>
      <c r="D433" s="258"/>
      <c r="E433" s="1005"/>
      <c r="F433" s="1423"/>
    </row>
    <row r="434" spans="1:6" s="46" customFormat="1" outlineLevel="1">
      <c r="A434" s="853" t="s">
        <v>897</v>
      </c>
      <c r="B434" s="253" t="s">
        <v>2283</v>
      </c>
      <c r="C434" s="254"/>
      <c r="D434" s="255"/>
      <c r="E434" s="1004"/>
      <c r="F434" s="1422"/>
    </row>
    <row r="435" spans="1:6" s="46" customFormat="1" ht="25.5" outlineLevel="1">
      <c r="A435" s="841"/>
      <c r="B435" s="857" t="s">
        <v>543</v>
      </c>
      <c r="C435" s="257"/>
      <c r="D435" s="258"/>
      <c r="E435" s="1005"/>
      <c r="F435" s="1423"/>
    </row>
    <row r="436" spans="1:6" s="46" customFormat="1" outlineLevel="1">
      <c r="A436" s="854"/>
      <c r="B436" s="26" t="s">
        <v>542</v>
      </c>
      <c r="C436" s="260"/>
      <c r="D436" s="261"/>
      <c r="E436" s="1006"/>
      <c r="F436" s="1424"/>
    </row>
    <row r="437" spans="1:6" s="46" customFormat="1" outlineLevel="1">
      <c r="A437" s="823" t="s">
        <v>520</v>
      </c>
      <c r="B437" s="5" t="s">
        <v>2284</v>
      </c>
      <c r="C437" s="263" t="s">
        <v>491</v>
      </c>
      <c r="D437" s="264">
        <v>6</v>
      </c>
      <c r="E437" s="242"/>
      <c r="F437" s="1425" t="str">
        <f t="shared" ref="F437:F438" si="70">IF(N(E437),ROUND(E437*D437,2),"")</f>
        <v/>
      </c>
    </row>
    <row r="438" spans="1:6" s="46" customFormat="1" outlineLevel="1">
      <c r="A438" s="823" t="s">
        <v>1021</v>
      </c>
      <c r="B438" s="5" t="s">
        <v>2285</v>
      </c>
      <c r="C438" s="263" t="s">
        <v>491</v>
      </c>
      <c r="D438" s="264">
        <v>1</v>
      </c>
      <c r="E438" s="242"/>
      <c r="F438" s="1425" t="str">
        <f t="shared" si="70"/>
        <v/>
      </c>
    </row>
    <row r="439" spans="1:6" s="42" customFormat="1" outlineLevel="1">
      <c r="A439" s="858"/>
      <c r="B439" s="5"/>
      <c r="C439" s="263"/>
      <c r="D439" s="264"/>
      <c r="E439" s="1184"/>
      <c r="F439" s="1427"/>
    </row>
    <row r="440" spans="1:6" outlineLevel="1">
      <c r="A440" s="820" t="s">
        <v>898</v>
      </c>
      <c r="B440" s="253" t="s">
        <v>32</v>
      </c>
      <c r="C440" s="417"/>
      <c r="D440" s="255"/>
      <c r="E440" s="1004"/>
      <c r="F440" s="1422"/>
    </row>
    <row r="441" spans="1:6" s="807" customFormat="1" ht="38.25" outlineLevel="1">
      <c r="A441" s="821"/>
      <c r="B441" s="6" t="s">
        <v>33</v>
      </c>
      <c r="C441" s="315"/>
      <c r="D441" s="258"/>
      <c r="E441" s="1005"/>
      <c r="F441" s="1423"/>
    </row>
    <row r="442" spans="1:6" outlineLevel="1">
      <c r="A442" s="821"/>
      <c r="B442" s="6" t="s">
        <v>34</v>
      </c>
      <c r="C442" s="315"/>
      <c r="D442" s="258"/>
      <c r="E442" s="1005"/>
      <c r="F442" s="1423"/>
    </row>
    <row r="443" spans="1:6" outlineLevel="1">
      <c r="A443" s="845" t="s">
        <v>966</v>
      </c>
      <c r="B443" s="846" t="s">
        <v>2286</v>
      </c>
      <c r="C443" s="445" t="s">
        <v>491</v>
      </c>
      <c r="D443" s="264">
        <v>8</v>
      </c>
      <c r="E443" s="242"/>
      <c r="F443" s="1427" t="str">
        <f t="shared" ref="F443" si="71">IF(N(E443),ROUND(E443*D443,2),"")</f>
        <v/>
      </c>
    </row>
    <row r="444" spans="1:6" s="249" customFormat="1">
      <c r="A444" s="827"/>
      <c r="B444" s="312"/>
      <c r="C444" s="308"/>
      <c r="D444" s="258"/>
      <c r="E444" s="1005"/>
      <c r="F444" s="1423"/>
    </row>
    <row r="445" spans="1:6" s="42" customFormat="1" ht="13.5" thickBot="1">
      <c r="A445" s="43"/>
      <c r="B445" s="193" t="s">
        <v>545</v>
      </c>
      <c r="C445" s="112"/>
      <c r="D445" s="112"/>
      <c r="E445" s="1251"/>
      <c r="F445" s="1252">
        <f>SUM(F405:F443)</f>
        <v>0</v>
      </c>
    </row>
    <row r="446" spans="1:6" s="42" customFormat="1" ht="13.5" thickBot="1">
      <c r="A446" s="1142"/>
      <c r="B446" s="1144"/>
      <c r="C446" s="1143"/>
      <c r="D446" s="1145"/>
      <c r="E446" s="1454"/>
      <c r="F446" s="1450"/>
    </row>
    <row r="447" spans="1:6" s="42" customFormat="1" ht="26.25" thickBot="1">
      <c r="A447" s="834"/>
      <c r="B447" s="1146" t="s">
        <v>2230</v>
      </c>
      <c r="C447" s="978"/>
      <c r="D447" s="979"/>
      <c r="E447" s="1451"/>
      <c r="F447" s="1434">
        <f>F445+F399</f>
        <v>0</v>
      </c>
    </row>
    <row r="448" spans="1:6" s="809" customFormat="1">
      <c r="A448" s="830"/>
      <c r="B448" s="831"/>
      <c r="C448" s="832"/>
      <c r="D448" s="833"/>
      <c r="E448" s="1431"/>
      <c r="F448" s="1432"/>
    </row>
    <row r="449" spans="1:6">
      <c r="A449" s="194"/>
      <c r="B449" s="80" t="s">
        <v>570</v>
      </c>
      <c r="C449" s="99"/>
      <c r="D449" s="99"/>
      <c r="E449" s="1207"/>
      <c r="F449" s="1208"/>
    </row>
    <row r="450" spans="1:6">
      <c r="A450" s="116"/>
      <c r="B450" s="117"/>
      <c r="C450" s="118"/>
      <c r="D450" s="119"/>
      <c r="E450" s="1237"/>
      <c r="F450" s="1238"/>
    </row>
    <row r="451" spans="1:6">
      <c r="A451" s="120" t="str">
        <f>A207</f>
        <v>5.3.1.</v>
      </c>
      <c r="B451" s="121" t="str">
        <f>B207</f>
        <v>Vodoopskrba i sanitarna odvodnja - vanjska</v>
      </c>
      <c r="C451" s="122"/>
      <c r="D451" s="123"/>
      <c r="E451" s="1239"/>
      <c r="F451" s="1240">
        <f>F300</f>
        <v>0</v>
      </c>
    </row>
    <row r="452" spans="1:6">
      <c r="A452" s="120" t="str">
        <f>A302</f>
        <v>5.3.2.</v>
      </c>
      <c r="B452" s="121" t="str">
        <f>B302</f>
        <v>Vodoopskrba i sanitarna odvodnja - Glavna zgrada</v>
      </c>
      <c r="C452" s="122"/>
      <c r="D452" s="123"/>
      <c r="E452" s="1239"/>
      <c r="F452" s="1240">
        <f>F447</f>
        <v>0</v>
      </c>
    </row>
    <row r="453" spans="1:6" ht="13.5" thickBot="1">
      <c r="A453" s="120"/>
      <c r="B453" s="121"/>
      <c r="C453" s="122"/>
      <c r="D453" s="123"/>
      <c r="E453" s="1239"/>
      <c r="F453" s="1240"/>
    </row>
    <row r="454" spans="1:6" ht="26.25" thickBot="1">
      <c r="A454" s="834"/>
      <c r="B454" s="1146" t="str">
        <f>"UKUPNO "&amp;B205&amp;":"</f>
        <v>UKUPNO VODOOPSKRBA I SANITARNA ODVODNJA:</v>
      </c>
      <c r="C454" s="978"/>
      <c r="D454" s="979"/>
      <c r="E454" s="1451"/>
      <c r="F454" s="1434">
        <f>SUM(F451:F453)</f>
        <v>0</v>
      </c>
    </row>
    <row r="455" spans="1:6" s="809" customFormat="1">
      <c r="A455" s="859"/>
      <c r="B455" s="860"/>
      <c r="C455" s="861"/>
      <c r="D455" s="862"/>
      <c r="E455" s="1455"/>
      <c r="F455" s="1455"/>
    </row>
    <row r="456" spans="1:6">
      <c r="B456" s="864"/>
    </row>
    <row r="457" spans="1:6" ht="15.75">
      <c r="A457" s="52"/>
      <c r="B457" s="53" t="s">
        <v>570</v>
      </c>
      <c r="C457" s="148"/>
      <c r="D457" s="148"/>
      <c r="E457" s="1456"/>
      <c r="F457" s="1256"/>
    </row>
    <row r="458" spans="1:6">
      <c r="A458" s="166"/>
      <c r="B458" s="149"/>
      <c r="C458" s="59"/>
      <c r="D458" s="60"/>
      <c r="E458" s="1196"/>
      <c r="F458" s="1197"/>
    </row>
    <row r="459" spans="1:6">
      <c r="A459" s="166" t="str">
        <f>A5</f>
        <v>5.1.</v>
      </c>
      <c r="B459" s="149" t="str">
        <f>B5</f>
        <v>ODVODNJA PROMETNIH POVRŠINA</v>
      </c>
      <c r="C459" s="59"/>
      <c r="D459" s="60"/>
      <c r="E459" s="1196"/>
      <c r="F459" s="1197">
        <f>F152</f>
        <v>0</v>
      </c>
    </row>
    <row r="460" spans="1:6">
      <c r="A460" s="166" t="str">
        <f>A154</f>
        <v>5.2.</v>
      </c>
      <c r="B460" s="149" t="str">
        <f>B154</f>
        <v>ODVODNJA KROVNIH VODA</v>
      </c>
      <c r="C460" s="59"/>
      <c r="D460" s="60"/>
      <c r="E460" s="1196"/>
      <c r="F460" s="1197">
        <f>F203</f>
        <v>0</v>
      </c>
    </row>
    <row r="461" spans="1:6">
      <c r="A461" s="166" t="str">
        <f>A205</f>
        <v>5.3.</v>
      </c>
      <c r="B461" s="149" t="str">
        <f>B205</f>
        <v>VODOOPSKRBA I SANITARNA ODVODNJA</v>
      </c>
      <c r="C461" s="59"/>
      <c r="D461" s="60"/>
      <c r="E461" s="1196"/>
      <c r="F461" s="1197">
        <f>F454</f>
        <v>0</v>
      </c>
    </row>
    <row r="462" spans="1:6">
      <c r="A462" s="166"/>
      <c r="B462" s="149"/>
      <c r="C462" s="59"/>
      <c r="D462" s="60"/>
      <c r="E462" s="1196"/>
      <c r="F462" s="1197"/>
    </row>
    <row r="463" spans="1:6" ht="13.5" thickBot="1">
      <c r="A463" s="43"/>
      <c r="B463" s="806" t="str">
        <f>"UKUPNO "&amp;B3&amp;":"</f>
        <v>UKUPNO VODOOPSKRBA I ODVODNJA:</v>
      </c>
      <c r="C463" s="112"/>
      <c r="D463" s="112"/>
      <c r="E463" s="1251"/>
      <c r="F463" s="1252">
        <f>SUM(F459:F462)</f>
        <v>0</v>
      </c>
    </row>
  </sheetData>
  <sheetProtection password="F86A" sheet="1" objects="1" scenarios="1"/>
  <pageMargins left="0.70866141732283472" right="0.70866141732283472" top="0.74803149606299213" bottom="0.39370078740157483" header="0.31496062992125984" footer="0.31496062992125984"/>
  <pageSetup paperSize="9" scale="91" fitToHeight="0" orientation="portrait" r:id="rId1"/>
  <headerFooter>
    <oddHeader>&amp;CDokumentacija za nadmetanje&amp;RStalni granični prijelaz za 
međunarodni promet putnika VITALJINA
&amp;"Arial,Bold"2. OBJEKTI VISOKOGRADNJE</oddHeader>
    <oddFooter>&amp;CList &amp;P od &amp;N</oddFooter>
  </headerFooter>
  <rowBreaks count="16" manualBreakCount="16">
    <brk id="35" max="5" man="1"/>
    <brk id="65" max="5" man="1"/>
    <brk id="90" max="16383" man="1"/>
    <brk id="124" max="16383" man="1"/>
    <brk id="152" max="5" man="1"/>
    <brk id="182" max="5" man="1"/>
    <brk id="203" max="5" man="1"/>
    <brk id="243" max="5" man="1"/>
    <brk id="266" max="5" man="1"/>
    <brk id="292" max="5" man="1"/>
    <brk id="300" max="5" man="1"/>
    <brk id="332" max="5" man="1"/>
    <brk id="365" max="5" man="1"/>
    <brk id="399" max="5" man="1"/>
    <brk id="432" max="5" man="1"/>
    <brk id="455"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03"/>
  <sheetViews>
    <sheetView showZeros="0" view="pageBreakPreview" topLeftCell="A337" zoomScale="40" zoomScaleNormal="100" zoomScaleSheetLayoutView="40" workbookViewId="0">
      <selection activeCell="N244" sqref="N244"/>
    </sheetView>
  </sheetViews>
  <sheetFormatPr defaultRowHeight="12.75" outlineLevelRow="1"/>
  <cols>
    <col min="1" max="1" width="6.7109375" style="863" customWidth="1"/>
    <col min="2" max="2" width="45.7109375" style="867" customWidth="1"/>
    <col min="3" max="3" width="8.7109375" style="865" customWidth="1"/>
    <col min="4" max="4" width="9.42578125" style="866" customWidth="1"/>
    <col min="5" max="5" width="10.85546875" style="1003" customWidth="1"/>
    <col min="6" max="6" width="15.7109375" style="1003" customWidth="1"/>
    <col min="7" max="9" width="9.140625" style="50"/>
    <col min="10" max="16384" width="9.140625" style="51"/>
  </cols>
  <sheetData>
    <row r="1" spans="1:9" s="75" customFormat="1" ht="26.25" thickBot="1">
      <c r="A1" s="185" t="s">
        <v>514</v>
      </c>
      <c r="B1" s="186" t="s">
        <v>515</v>
      </c>
      <c r="C1" s="187" t="s">
        <v>516</v>
      </c>
      <c r="D1" s="187" t="s">
        <v>517</v>
      </c>
      <c r="E1" s="187" t="s">
        <v>963</v>
      </c>
      <c r="F1" s="1457" t="s">
        <v>964</v>
      </c>
      <c r="G1" s="74"/>
      <c r="H1" s="74"/>
      <c r="I1" s="74"/>
    </row>
    <row r="2" spans="1:9" ht="13.5" thickTop="1">
      <c r="A2" s="157"/>
      <c r="B2" s="95"/>
      <c r="C2" s="188"/>
      <c r="D2" s="188"/>
      <c r="E2" s="1458"/>
      <c r="F2" s="1459"/>
    </row>
    <row r="3" spans="1:9" s="56" customFormat="1" ht="23.25" customHeight="1">
      <c r="A3" s="76" t="s">
        <v>494</v>
      </c>
      <c r="B3" s="77" t="s">
        <v>1629</v>
      </c>
      <c r="C3" s="78"/>
      <c r="D3" s="78"/>
      <c r="E3" s="1154"/>
      <c r="F3" s="1155"/>
      <c r="G3" s="55"/>
      <c r="H3" s="55"/>
      <c r="I3" s="55"/>
    </row>
    <row r="4" spans="1:9" ht="12" customHeight="1">
      <c r="A4" s="47"/>
      <c r="B4" s="48"/>
      <c r="C4" s="190"/>
      <c r="D4" s="190"/>
      <c r="E4" s="1460"/>
      <c r="F4" s="1461"/>
    </row>
    <row r="5" spans="1:9" s="46" customFormat="1" ht="20.100000000000001" customHeight="1">
      <c r="A5" s="79" t="s">
        <v>519</v>
      </c>
      <c r="B5" s="80" t="s">
        <v>1349</v>
      </c>
      <c r="C5" s="81"/>
      <c r="D5" s="82"/>
      <c r="E5" s="1158"/>
      <c r="F5" s="1159"/>
      <c r="G5" s="45"/>
      <c r="H5" s="45"/>
      <c r="I5" s="45"/>
    </row>
    <row r="6" spans="1:9" s="87" customFormat="1">
      <c r="A6" s="83"/>
      <c r="B6" s="84"/>
      <c r="C6" s="192"/>
      <c r="D6" s="1000"/>
      <c r="E6" s="1462"/>
      <c r="F6" s="1463"/>
      <c r="G6" s="25"/>
      <c r="H6" s="25"/>
      <c r="I6" s="25"/>
    </row>
    <row r="7" spans="1:9" s="46" customFormat="1" ht="20.100000000000001" customHeight="1">
      <c r="A7" s="104" t="s">
        <v>1630</v>
      </c>
      <c r="B7" s="105" t="s">
        <v>1631</v>
      </c>
      <c r="C7" s="106"/>
      <c r="D7" s="107"/>
      <c r="E7" s="1210"/>
      <c r="F7" s="1211"/>
      <c r="G7" s="45"/>
      <c r="H7" s="45"/>
      <c r="I7" s="45"/>
    </row>
    <row r="8" spans="1:9" s="42" customFormat="1" collapsed="1">
      <c r="A8" s="108"/>
      <c r="B8" s="109"/>
      <c r="C8" s="110"/>
      <c r="D8" s="111"/>
      <c r="E8" s="1212"/>
      <c r="F8" s="1213"/>
      <c r="G8" s="13"/>
      <c r="H8" s="41"/>
      <c r="I8" s="41"/>
    </row>
    <row r="9" spans="1:9" s="244" customFormat="1" ht="38.25" outlineLevel="1">
      <c r="A9" s="273" t="s">
        <v>490</v>
      </c>
      <c r="B9" s="274" t="s">
        <v>301</v>
      </c>
      <c r="C9" s="275" t="s">
        <v>159</v>
      </c>
      <c r="D9" s="276">
        <v>1</v>
      </c>
      <c r="E9" s="246"/>
      <c r="F9" s="1185" t="str">
        <f t="shared" ref="F9" si="0">IF(N(E9),ROUND(E9*D9,2),"")</f>
        <v/>
      </c>
      <c r="G9" s="396"/>
      <c r="H9" s="396"/>
      <c r="I9" s="396"/>
    </row>
    <row r="10" spans="1:9" s="244" customFormat="1" outlineLevel="1">
      <c r="A10" s="269"/>
      <c r="B10" s="270"/>
      <c r="C10" s="271"/>
      <c r="D10" s="272"/>
      <c r="E10" s="1162"/>
      <c r="F10" s="1163"/>
      <c r="G10" s="396"/>
      <c r="H10" s="396"/>
      <c r="I10" s="396"/>
    </row>
    <row r="11" spans="1:9" s="244" customFormat="1" ht="63.75" outlineLevel="1">
      <c r="A11" s="269"/>
      <c r="B11" s="270" t="s">
        <v>302</v>
      </c>
      <c r="C11" s="271"/>
      <c r="D11" s="272"/>
      <c r="E11" s="1162"/>
      <c r="F11" s="1163"/>
      <c r="G11" s="396"/>
      <c r="H11" s="396"/>
      <c r="I11" s="396"/>
    </row>
    <row r="12" spans="1:9" s="244" customFormat="1" outlineLevel="1">
      <c r="A12" s="269"/>
      <c r="B12" s="743" t="s">
        <v>303</v>
      </c>
      <c r="C12" s="271"/>
      <c r="D12" s="272"/>
      <c r="E12" s="1162"/>
      <c r="F12" s="1163"/>
      <c r="G12" s="396"/>
      <c r="H12" s="396"/>
      <c r="I12" s="396"/>
    </row>
    <row r="13" spans="1:9" s="244" customFormat="1" outlineLevel="1">
      <c r="A13" s="269"/>
      <c r="B13" s="744" t="s">
        <v>304</v>
      </c>
      <c r="C13" s="271"/>
      <c r="D13" s="272"/>
      <c r="E13" s="1162"/>
      <c r="F13" s="1163"/>
      <c r="G13" s="396"/>
      <c r="H13" s="396"/>
      <c r="I13" s="396"/>
    </row>
    <row r="14" spans="1:9" s="244" customFormat="1" outlineLevel="1">
      <c r="A14" s="269"/>
      <c r="B14" s="744" t="s">
        <v>305</v>
      </c>
      <c r="C14" s="271"/>
      <c r="D14" s="272"/>
      <c r="E14" s="1162"/>
      <c r="F14" s="1163"/>
      <c r="G14" s="396"/>
      <c r="H14" s="396"/>
      <c r="I14" s="396"/>
    </row>
    <row r="15" spans="1:9" s="244" customFormat="1" outlineLevel="1">
      <c r="A15" s="269"/>
      <c r="B15" s="745" t="s">
        <v>306</v>
      </c>
      <c r="C15" s="271"/>
      <c r="D15" s="272"/>
      <c r="E15" s="1162"/>
      <c r="F15" s="1163"/>
      <c r="G15" s="396"/>
      <c r="H15" s="396"/>
      <c r="I15" s="396"/>
    </row>
    <row r="16" spans="1:9" s="244" customFormat="1" outlineLevel="1">
      <c r="A16" s="269"/>
      <c r="B16" s="746" t="s">
        <v>307</v>
      </c>
      <c r="C16" s="271"/>
      <c r="D16" s="272"/>
      <c r="E16" s="1162"/>
      <c r="F16" s="1163"/>
      <c r="G16" s="396"/>
      <c r="H16" s="396"/>
      <c r="I16" s="396"/>
    </row>
    <row r="17" spans="1:9" s="244" customFormat="1" outlineLevel="1">
      <c r="A17" s="269"/>
      <c r="B17" s="745" t="s">
        <v>308</v>
      </c>
      <c r="C17" s="271"/>
      <c r="D17" s="272"/>
      <c r="E17" s="1162"/>
      <c r="F17" s="1163"/>
      <c r="G17" s="396"/>
      <c r="H17" s="396"/>
      <c r="I17" s="396"/>
    </row>
    <row r="18" spans="1:9" s="244" customFormat="1" outlineLevel="1">
      <c r="A18" s="269"/>
      <c r="B18" s="745" t="s">
        <v>309</v>
      </c>
      <c r="C18" s="271"/>
      <c r="D18" s="272"/>
      <c r="E18" s="1162"/>
      <c r="F18" s="1163"/>
      <c r="G18" s="396"/>
      <c r="H18" s="396"/>
      <c r="I18" s="396"/>
    </row>
    <row r="19" spans="1:9" s="244" customFormat="1" outlineLevel="1">
      <c r="A19" s="269"/>
      <c r="B19" s="745"/>
      <c r="C19" s="271"/>
      <c r="D19" s="272"/>
      <c r="E19" s="1162"/>
      <c r="F19" s="1163"/>
      <c r="G19" s="396"/>
      <c r="H19" s="396"/>
      <c r="I19" s="396"/>
    </row>
    <row r="20" spans="1:9" s="244" customFormat="1" ht="25.5" outlineLevel="1">
      <c r="A20" s="269"/>
      <c r="B20" s="270" t="s">
        <v>1633</v>
      </c>
      <c r="C20" s="271"/>
      <c r="D20" s="272"/>
      <c r="E20" s="1162"/>
      <c r="F20" s="1163"/>
      <c r="G20" s="396"/>
      <c r="H20" s="396"/>
      <c r="I20" s="396"/>
    </row>
    <row r="21" spans="1:9" s="244" customFormat="1" outlineLevel="1">
      <c r="A21" s="277"/>
      <c r="B21" s="278" t="s">
        <v>1632</v>
      </c>
      <c r="C21" s="279"/>
      <c r="D21" s="280"/>
      <c r="E21" s="1164"/>
      <c r="F21" s="1165"/>
      <c r="G21" s="396"/>
      <c r="H21" s="396"/>
      <c r="I21" s="396"/>
    </row>
    <row r="22" spans="1:9" s="244" customFormat="1" outlineLevel="1">
      <c r="A22" s="269"/>
      <c r="B22" s="270"/>
      <c r="C22" s="271"/>
      <c r="D22" s="272"/>
      <c r="E22" s="1162"/>
      <c r="F22" s="1163"/>
      <c r="G22" s="396"/>
      <c r="H22" s="396"/>
      <c r="I22" s="396"/>
    </row>
    <row r="23" spans="1:9" s="244" customFormat="1" outlineLevel="1">
      <c r="A23" s="266" t="s">
        <v>492</v>
      </c>
      <c r="B23" s="267" t="s">
        <v>2144</v>
      </c>
      <c r="C23" s="268"/>
      <c r="D23" s="265"/>
      <c r="E23" s="1166"/>
      <c r="F23" s="1167"/>
      <c r="G23" s="396"/>
      <c r="H23" s="396"/>
      <c r="I23" s="396"/>
    </row>
    <row r="24" spans="1:9" s="244" customFormat="1" outlineLevel="1">
      <c r="A24" s="269"/>
      <c r="B24" s="270"/>
      <c r="C24" s="271"/>
      <c r="D24" s="272"/>
      <c r="E24" s="1162"/>
      <c r="F24" s="1163"/>
      <c r="G24" s="396"/>
      <c r="H24" s="396"/>
      <c r="I24" s="396"/>
    </row>
    <row r="25" spans="1:9" s="244" customFormat="1" ht="25.5" outlineLevel="1">
      <c r="A25" s="273" t="s">
        <v>483</v>
      </c>
      <c r="B25" s="274" t="s">
        <v>1668</v>
      </c>
      <c r="C25" s="275" t="s">
        <v>159</v>
      </c>
      <c r="D25" s="276">
        <v>1</v>
      </c>
      <c r="E25" s="246"/>
      <c r="F25" s="1185" t="str">
        <f t="shared" ref="F25" si="1">IF(N(E25),ROUND(E25*D25,2),"")</f>
        <v/>
      </c>
      <c r="G25" s="396"/>
      <c r="H25" s="396"/>
      <c r="I25" s="396"/>
    </row>
    <row r="26" spans="1:9" s="244" customFormat="1" ht="89.25" outlineLevel="1">
      <c r="A26" s="269"/>
      <c r="B26" s="270" t="s">
        <v>1638</v>
      </c>
      <c r="C26" s="271"/>
      <c r="D26" s="272"/>
      <c r="E26" s="1162"/>
      <c r="F26" s="1163"/>
      <c r="G26" s="396"/>
      <c r="H26" s="396"/>
      <c r="I26" s="396"/>
    </row>
    <row r="27" spans="1:9" s="244" customFormat="1" outlineLevel="1">
      <c r="A27" s="269"/>
      <c r="B27" s="745" t="s">
        <v>1637</v>
      </c>
      <c r="C27" s="271"/>
      <c r="D27" s="272"/>
      <c r="E27" s="1162"/>
      <c r="F27" s="1163"/>
      <c r="G27" s="396"/>
      <c r="H27" s="396"/>
      <c r="I27" s="396"/>
    </row>
    <row r="28" spans="1:9" s="244" customFormat="1" outlineLevel="1">
      <c r="A28" s="269"/>
      <c r="B28" s="745" t="s">
        <v>1639</v>
      </c>
      <c r="C28" s="271"/>
      <c r="D28" s="272"/>
      <c r="E28" s="1162"/>
      <c r="F28" s="1163"/>
      <c r="G28" s="396"/>
      <c r="H28" s="396"/>
      <c r="I28" s="396"/>
    </row>
    <row r="29" spans="1:9" s="244" customFormat="1" outlineLevel="1">
      <c r="A29" s="269"/>
      <c r="B29" s="745" t="s">
        <v>1640</v>
      </c>
      <c r="C29" s="271"/>
      <c r="D29" s="272"/>
      <c r="E29" s="1162"/>
      <c r="F29" s="1163"/>
      <c r="G29" s="396"/>
      <c r="H29" s="396"/>
      <c r="I29" s="396"/>
    </row>
    <row r="30" spans="1:9" s="244" customFormat="1" outlineLevel="1">
      <c r="A30" s="269"/>
      <c r="B30" s="745" t="s">
        <v>1634</v>
      </c>
      <c r="C30" s="271"/>
      <c r="D30" s="272"/>
      <c r="E30" s="1162"/>
      <c r="F30" s="1163"/>
      <c r="G30" s="396"/>
      <c r="H30" s="396"/>
      <c r="I30" s="396"/>
    </row>
    <row r="31" spans="1:9" s="244" customFormat="1" outlineLevel="1">
      <c r="A31" s="269"/>
      <c r="B31" s="745" t="s">
        <v>1641</v>
      </c>
      <c r="C31" s="271"/>
      <c r="D31" s="272"/>
      <c r="E31" s="1162"/>
      <c r="F31" s="1163"/>
      <c r="G31" s="396"/>
      <c r="H31" s="396"/>
      <c r="I31" s="396"/>
    </row>
    <row r="32" spans="1:9" s="244" customFormat="1" outlineLevel="1">
      <c r="A32" s="269"/>
      <c r="B32" s="745" t="s">
        <v>1635</v>
      </c>
      <c r="C32" s="271"/>
      <c r="D32" s="272"/>
      <c r="E32" s="1162"/>
      <c r="F32" s="1163"/>
      <c r="G32" s="396"/>
      <c r="H32" s="396"/>
      <c r="I32" s="396"/>
    </row>
    <row r="33" spans="1:9" s="244" customFormat="1" outlineLevel="1">
      <c r="A33" s="269"/>
      <c r="B33" s="745" t="s">
        <v>1636</v>
      </c>
      <c r="C33" s="271"/>
      <c r="D33" s="272"/>
      <c r="E33" s="1162"/>
      <c r="F33" s="1163"/>
      <c r="G33" s="396"/>
      <c r="H33" s="396"/>
      <c r="I33" s="396"/>
    </row>
    <row r="34" spans="1:9" s="244" customFormat="1" outlineLevel="1">
      <c r="A34" s="269"/>
      <c r="B34" s="745" t="s">
        <v>1645</v>
      </c>
      <c r="C34" s="271"/>
      <c r="D34" s="272"/>
      <c r="E34" s="1162"/>
      <c r="F34" s="1163"/>
      <c r="G34" s="396"/>
      <c r="H34" s="396"/>
      <c r="I34" s="396"/>
    </row>
    <row r="35" spans="1:9" s="244" customFormat="1" outlineLevel="1">
      <c r="A35" s="269"/>
      <c r="B35" s="746" t="s">
        <v>1642</v>
      </c>
      <c r="C35" s="271"/>
      <c r="D35" s="272"/>
      <c r="E35" s="1162"/>
      <c r="F35" s="1163"/>
      <c r="G35" s="396"/>
      <c r="H35" s="396"/>
      <c r="I35" s="396"/>
    </row>
    <row r="36" spans="1:9" s="244" customFormat="1" ht="25.5" outlineLevel="1">
      <c r="A36" s="269"/>
      <c r="B36" s="745" t="s">
        <v>1643</v>
      </c>
      <c r="C36" s="271"/>
      <c r="D36" s="272"/>
      <c r="E36" s="1162"/>
      <c r="F36" s="1163"/>
      <c r="G36" s="396"/>
      <c r="H36" s="396"/>
      <c r="I36" s="396"/>
    </row>
    <row r="37" spans="1:9" s="244" customFormat="1" outlineLevel="1">
      <c r="A37" s="269"/>
      <c r="B37" s="745" t="s">
        <v>1644</v>
      </c>
      <c r="C37" s="271"/>
      <c r="D37" s="272"/>
      <c r="E37" s="1162"/>
      <c r="F37" s="1163"/>
      <c r="G37" s="396"/>
      <c r="H37" s="396"/>
      <c r="I37" s="396"/>
    </row>
    <row r="38" spans="1:9" s="244" customFormat="1" ht="25.5" outlineLevel="1">
      <c r="A38" s="269"/>
      <c r="B38" s="270" t="s">
        <v>1633</v>
      </c>
      <c r="C38" s="271"/>
      <c r="D38" s="272"/>
      <c r="E38" s="1162"/>
      <c r="F38" s="1163"/>
      <c r="G38" s="396"/>
      <c r="H38" s="396"/>
      <c r="I38" s="396"/>
    </row>
    <row r="39" spans="1:9" s="244" customFormat="1" outlineLevel="1">
      <c r="A39" s="277"/>
      <c r="B39" s="278" t="s">
        <v>1632</v>
      </c>
      <c r="C39" s="279"/>
      <c r="D39" s="280"/>
      <c r="E39" s="1164"/>
      <c r="F39" s="1165"/>
      <c r="G39" s="396"/>
      <c r="H39" s="396"/>
      <c r="I39" s="396"/>
    </row>
    <row r="40" spans="1:9" s="244" customFormat="1" outlineLevel="1">
      <c r="A40" s="266"/>
      <c r="B40" s="267"/>
      <c r="C40" s="268"/>
      <c r="D40" s="265"/>
      <c r="E40" s="1166"/>
      <c r="F40" s="1167"/>
      <c r="G40" s="396"/>
      <c r="H40" s="396"/>
      <c r="I40" s="396"/>
    </row>
    <row r="41" spans="1:9" s="244" customFormat="1" ht="38.25" outlineLevel="1">
      <c r="A41" s="269" t="s">
        <v>484</v>
      </c>
      <c r="B41" s="270" t="s">
        <v>310</v>
      </c>
      <c r="C41" s="271" t="s">
        <v>159</v>
      </c>
      <c r="D41" s="272">
        <v>7</v>
      </c>
      <c r="E41" s="245"/>
      <c r="F41" s="1163" t="str">
        <f t="shared" ref="F41" si="2">IF(N(E41),ROUND(E41*D41,2),"")</f>
        <v/>
      </c>
      <c r="G41" s="396"/>
      <c r="H41" s="396"/>
      <c r="I41" s="396"/>
    </row>
    <row r="42" spans="1:9" s="244" customFormat="1" outlineLevel="1">
      <c r="A42" s="269"/>
      <c r="B42" s="745" t="s">
        <v>311</v>
      </c>
      <c r="C42" s="271"/>
      <c r="D42" s="272"/>
      <c r="E42" s="1162"/>
      <c r="F42" s="1163"/>
      <c r="G42" s="396"/>
      <c r="H42" s="396"/>
      <c r="I42" s="396"/>
    </row>
    <row r="43" spans="1:9" s="244" customFormat="1" outlineLevel="1">
      <c r="A43" s="269"/>
      <c r="B43" s="745" t="s">
        <v>45</v>
      </c>
      <c r="C43" s="271"/>
      <c r="D43" s="272"/>
      <c r="E43" s="1162"/>
      <c r="F43" s="1163"/>
      <c r="G43" s="396"/>
      <c r="H43" s="396"/>
      <c r="I43" s="396"/>
    </row>
    <row r="44" spans="1:9" s="244" customFormat="1" ht="25.5" outlineLevel="1">
      <c r="A44" s="277"/>
      <c r="B44" s="747" t="s">
        <v>1643</v>
      </c>
      <c r="C44" s="279"/>
      <c r="D44" s="280"/>
      <c r="E44" s="1164"/>
      <c r="F44" s="1165"/>
      <c r="G44" s="396"/>
      <c r="H44" s="396"/>
      <c r="I44" s="396"/>
    </row>
    <row r="45" spans="1:9" s="244" customFormat="1" outlineLevel="1">
      <c r="A45" s="266"/>
      <c r="B45" s="748"/>
      <c r="C45" s="268"/>
      <c r="D45" s="265"/>
      <c r="E45" s="1166"/>
      <c r="F45" s="1167"/>
      <c r="G45" s="396"/>
      <c r="H45" s="396"/>
      <c r="I45" s="396"/>
    </row>
    <row r="46" spans="1:9" s="244" customFormat="1" ht="38.25" outlineLevel="1">
      <c r="A46" s="269" t="s">
        <v>575</v>
      </c>
      <c r="B46" s="270" t="s">
        <v>312</v>
      </c>
      <c r="C46" s="271" t="s">
        <v>159</v>
      </c>
      <c r="D46" s="272">
        <v>1</v>
      </c>
      <c r="E46" s="245"/>
      <c r="F46" s="1163" t="str">
        <f t="shared" ref="F46" si="3">IF(N(E46),ROUND(E46*D46,2),"")</f>
        <v/>
      </c>
      <c r="G46" s="396"/>
      <c r="H46" s="396"/>
      <c r="I46" s="396"/>
    </row>
    <row r="47" spans="1:9" s="244" customFormat="1" outlineLevel="1">
      <c r="A47" s="269"/>
      <c r="B47" s="745" t="s">
        <v>1669</v>
      </c>
      <c r="C47" s="271"/>
      <c r="D47" s="272"/>
      <c r="E47" s="1162"/>
      <c r="F47" s="1163"/>
      <c r="G47" s="396"/>
      <c r="H47" s="396"/>
      <c r="I47" s="396"/>
    </row>
    <row r="48" spans="1:9" s="244" customFormat="1" outlineLevel="1">
      <c r="A48" s="269"/>
      <c r="B48" s="745" t="s">
        <v>1670</v>
      </c>
      <c r="C48" s="271"/>
      <c r="D48" s="272"/>
      <c r="E48" s="1162"/>
      <c r="F48" s="1163"/>
      <c r="G48" s="396"/>
      <c r="H48" s="396"/>
      <c r="I48" s="396"/>
    </row>
    <row r="49" spans="1:9" s="244" customFormat="1" ht="25.5" outlineLevel="1">
      <c r="A49" s="277"/>
      <c r="B49" s="747" t="s">
        <v>1671</v>
      </c>
      <c r="C49" s="279"/>
      <c r="D49" s="280"/>
      <c r="E49" s="1164"/>
      <c r="F49" s="1165"/>
      <c r="G49" s="396"/>
      <c r="H49" s="396"/>
      <c r="I49" s="396"/>
    </row>
    <row r="50" spans="1:9" s="244" customFormat="1" outlineLevel="1">
      <c r="A50" s="266"/>
      <c r="B50" s="748"/>
      <c r="C50" s="268"/>
      <c r="D50" s="265"/>
      <c r="E50" s="1166"/>
      <c r="F50" s="1167"/>
      <c r="G50" s="396"/>
      <c r="H50" s="396"/>
      <c r="I50" s="396"/>
    </row>
    <row r="51" spans="1:9" s="244" customFormat="1" ht="38.25" outlineLevel="1">
      <c r="A51" s="269" t="s">
        <v>1074</v>
      </c>
      <c r="B51" s="270" t="s">
        <v>313</v>
      </c>
      <c r="C51" s="271" t="s">
        <v>159</v>
      </c>
      <c r="D51" s="272">
        <v>1</v>
      </c>
      <c r="E51" s="245"/>
      <c r="F51" s="1163" t="str">
        <f t="shared" ref="F51" si="4">IF(N(E51),ROUND(E51*D51,2),"")</f>
        <v/>
      </c>
      <c r="G51" s="396"/>
      <c r="H51" s="396"/>
      <c r="I51" s="396"/>
    </row>
    <row r="52" spans="1:9" s="244" customFormat="1" outlineLevel="1">
      <c r="A52" s="269"/>
      <c r="B52" s="745" t="s">
        <v>314</v>
      </c>
      <c r="C52" s="271"/>
      <c r="D52" s="272"/>
      <c r="E52" s="1162"/>
      <c r="F52" s="1163"/>
      <c r="G52" s="396"/>
      <c r="H52" s="396"/>
      <c r="I52" s="396"/>
    </row>
    <row r="53" spans="1:9" s="244" customFormat="1" outlineLevel="1">
      <c r="A53" s="269"/>
      <c r="B53" s="745" t="s">
        <v>315</v>
      </c>
      <c r="C53" s="271"/>
      <c r="D53" s="272"/>
      <c r="E53" s="1162"/>
      <c r="F53" s="1163"/>
      <c r="G53" s="396"/>
      <c r="H53" s="396"/>
      <c r="I53" s="396"/>
    </row>
    <row r="54" spans="1:9" s="244" customFormat="1" ht="25.5" outlineLevel="1">
      <c r="A54" s="269"/>
      <c r="B54" s="745" t="s">
        <v>316</v>
      </c>
      <c r="C54" s="271"/>
      <c r="D54" s="272"/>
      <c r="E54" s="1162"/>
      <c r="F54" s="1163"/>
      <c r="G54" s="396"/>
      <c r="H54" s="396"/>
      <c r="I54" s="396"/>
    </row>
    <row r="55" spans="1:9" s="244" customFormat="1" outlineLevel="1">
      <c r="A55" s="266"/>
      <c r="B55" s="748"/>
      <c r="C55" s="268"/>
      <c r="D55" s="265"/>
      <c r="E55" s="1166"/>
      <c r="F55" s="1167"/>
      <c r="G55" s="396"/>
      <c r="H55" s="396"/>
      <c r="I55" s="396"/>
    </row>
    <row r="56" spans="1:9" s="244" customFormat="1" outlineLevel="1">
      <c r="A56" s="273" t="s">
        <v>493</v>
      </c>
      <c r="B56" s="274" t="s">
        <v>1672</v>
      </c>
      <c r="C56" s="275" t="s">
        <v>491</v>
      </c>
      <c r="D56" s="276">
        <v>10</v>
      </c>
      <c r="E56" s="246"/>
      <c r="F56" s="1185" t="str">
        <f t="shared" ref="F56" si="5">IF(N(E56),ROUND(E56*D56,2),"")</f>
        <v/>
      </c>
      <c r="G56" s="396"/>
      <c r="H56" s="396"/>
      <c r="I56" s="396"/>
    </row>
    <row r="57" spans="1:9" s="244" customFormat="1" ht="89.25" outlineLevel="1">
      <c r="A57" s="269"/>
      <c r="B57" s="270" t="s">
        <v>645</v>
      </c>
      <c r="C57" s="271"/>
      <c r="D57" s="272"/>
      <c r="E57" s="1162"/>
      <c r="F57" s="1163"/>
      <c r="G57" s="396"/>
      <c r="H57" s="396"/>
      <c r="I57" s="396"/>
    </row>
    <row r="58" spans="1:9" s="244" customFormat="1" ht="63.75" outlineLevel="1">
      <c r="A58" s="269"/>
      <c r="B58" s="270" t="s">
        <v>644</v>
      </c>
      <c r="C58" s="271"/>
      <c r="D58" s="272"/>
      <c r="E58" s="1162"/>
      <c r="F58" s="1163"/>
      <c r="G58" s="396"/>
      <c r="H58" s="396"/>
      <c r="I58" s="396"/>
    </row>
    <row r="59" spans="1:9" s="244" customFormat="1" outlineLevel="1">
      <c r="A59" s="277"/>
      <c r="B59" s="278" t="s">
        <v>646</v>
      </c>
      <c r="C59" s="279"/>
      <c r="D59" s="280"/>
      <c r="E59" s="1164"/>
      <c r="F59" s="1165"/>
      <c r="G59" s="396"/>
      <c r="H59" s="396"/>
      <c r="I59" s="396"/>
    </row>
    <row r="60" spans="1:9" s="42" customFormat="1" outlineLevel="1">
      <c r="A60" s="359"/>
      <c r="B60" s="360"/>
      <c r="C60" s="315"/>
      <c r="D60" s="258"/>
      <c r="E60" s="1005"/>
      <c r="F60" s="1005"/>
      <c r="G60" s="902"/>
      <c r="H60" s="902"/>
      <c r="I60" s="902"/>
    </row>
    <row r="61" spans="1:9" s="249" customFormat="1" outlineLevel="1">
      <c r="A61" s="273" t="s">
        <v>901</v>
      </c>
      <c r="B61" s="274" t="s">
        <v>647</v>
      </c>
      <c r="C61" s="407"/>
      <c r="D61" s="408"/>
      <c r="E61" s="1265"/>
      <c r="F61" s="1265"/>
      <c r="G61" s="402"/>
      <c r="H61" s="402"/>
      <c r="I61" s="402"/>
    </row>
    <row r="62" spans="1:9" s="249" customFormat="1" ht="51" outlineLevel="1">
      <c r="A62" s="269"/>
      <c r="B62" s="270" t="s">
        <v>648</v>
      </c>
      <c r="C62" s="409"/>
      <c r="D62" s="410"/>
      <c r="E62" s="1266"/>
      <c r="F62" s="1266"/>
      <c r="G62" s="402"/>
      <c r="H62" s="402"/>
      <c r="I62" s="402"/>
    </row>
    <row r="63" spans="1:9" s="249" customFormat="1" outlineLevel="1">
      <c r="A63" s="277"/>
      <c r="B63" s="270" t="s">
        <v>401</v>
      </c>
      <c r="C63" s="411"/>
      <c r="D63" s="412"/>
      <c r="E63" s="1267"/>
      <c r="F63" s="1267"/>
      <c r="G63" s="402"/>
      <c r="H63" s="402"/>
      <c r="I63" s="402"/>
    </row>
    <row r="64" spans="1:9" s="249" customFormat="1" ht="25.5" outlineLevel="1">
      <c r="A64" s="1060" t="s">
        <v>500</v>
      </c>
      <c r="B64" s="5" t="s">
        <v>317</v>
      </c>
      <c r="C64" s="1061" t="s">
        <v>491</v>
      </c>
      <c r="D64" s="414">
        <v>6</v>
      </c>
      <c r="E64" s="400"/>
      <c r="F64" s="1191" t="str">
        <f t="shared" ref="F64:F66" si="6">IF(N(E64),ROUND(E64*D64,2),"")</f>
        <v/>
      </c>
      <c r="G64" s="402"/>
      <c r="H64" s="402"/>
      <c r="I64" s="402"/>
    </row>
    <row r="65" spans="1:9" s="249" customFormat="1" ht="25.5" outlineLevel="1">
      <c r="A65" s="1060" t="s">
        <v>583</v>
      </c>
      <c r="B65" s="5" t="s">
        <v>649</v>
      </c>
      <c r="C65" s="1061" t="s">
        <v>491</v>
      </c>
      <c r="D65" s="414">
        <v>1</v>
      </c>
      <c r="E65" s="400"/>
      <c r="F65" s="1191" t="str">
        <f t="shared" si="6"/>
        <v/>
      </c>
      <c r="G65" s="402"/>
      <c r="H65" s="402"/>
      <c r="I65" s="402"/>
    </row>
    <row r="66" spans="1:9" s="249" customFormat="1" ht="25.5" outlineLevel="1">
      <c r="A66" s="1060" t="s">
        <v>584</v>
      </c>
      <c r="B66" s="26" t="s">
        <v>1673</v>
      </c>
      <c r="C66" s="1061" t="s">
        <v>491</v>
      </c>
      <c r="D66" s="414">
        <v>1</v>
      </c>
      <c r="E66" s="400"/>
      <c r="F66" s="1191" t="str">
        <f t="shared" si="6"/>
        <v/>
      </c>
      <c r="G66" s="402"/>
      <c r="H66" s="402"/>
      <c r="I66" s="402"/>
    </row>
    <row r="67" spans="1:9" s="42" customFormat="1" outlineLevel="1">
      <c r="A67" s="344"/>
      <c r="B67" s="6"/>
      <c r="C67" s="257"/>
      <c r="D67" s="258"/>
      <c r="E67" s="1005"/>
      <c r="F67" s="1005"/>
      <c r="G67" s="902"/>
      <c r="H67" s="902"/>
      <c r="I67" s="902"/>
    </row>
    <row r="68" spans="1:9" s="42" customFormat="1" outlineLevel="1">
      <c r="A68" s="313" t="s">
        <v>588</v>
      </c>
      <c r="B68" s="253" t="s">
        <v>651</v>
      </c>
      <c r="C68" s="254"/>
      <c r="D68" s="255"/>
      <c r="E68" s="1004"/>
      <c r="F68" s="1004"/>
      <c r="G68" s="902"/>
      <c r="H68" s="902"/>
      <c r="I68" s="902"/>
    </row>
    <row r="69" spans="1:9" s="42" customFormat="1" ht="102" outlineLevel="1">
      <c r="A69" s="344"/>
      <c r="B69" s="6" t="s">
        <v>629</v>
      </c>
      <c r="C69" s="315"/>
      <c r="D69" s="258"/>
      <c r="E69" s="1005"/>
      <c r="F69" s="1005"/>
      <c r="G69" s="902"/>
      <c r="H69" s="902"/>
      <c r="I69" s="902"/>
    </row>
    <row r="70" spans="1:9" s="42" customFormat="1" outlineLevel="1">
      <c r="A70" s="345"/>
      <c r="B70" s="26" t="s">
        <v>161</v>
      </c>
      <c r="C70" s="416"/>
      <c r="D70" s="261"/>
      <c r="E70" s="1006"/>
      <c r="F70" s="1006"/>
      <c r="G70" s="902"/>
      <c r="H70" s="902"/>
      <c r="I70" s="902"/>
    </row>
    <row r="71" spans="1:9" s="42" customFormat="1" outlineLevel="1">
      <c r="A71" s="262" t="s">
        <v>501</v>
      </c>
      <c r="B71" s="749" t="s">
        <v>318</v>
      </c>
      <c r="C71" s="2" t="s">
        <v>1245</v>
      </c>
      <c r="D71" s="264">
        <v>20</v>
      </c>
      <c r="E71" s="242"/>
      <c r="F71" s="1184" t="str">
        <f t="shared" ref="F71:F77" si="7">IF(N(E71),ROUND(E71*D71,2),"")</f>
        <v/>
      </c>
      <c r="G71" s="902"/>
      <c r="H71" s="902"/>
      <c r="I71" s="902"/>
    </row>
    <row r="72" spans="1:9" s="42" customFormat="1" outlineLevel="1">
      <c r="A72" s="262" t="s">
        <v>502</v>
      </c>
      <c r="B72" s="749" t="s">
        <v>319</v>
      </c>
      <c r="C72" s="2" t="s">
        <v>1245</v>
      </c>
      <c r="D72" s="264">
        <v>40</v>
      </c>
      <c r="E72" s="242"/>
      <c r="F72" s="1184" t="str">
        <f t="shared" si="7"/>
        <v/>
      </c>
      <c r="G72" s="902"/>
      <c r="H72" s="902"/>
      <c r="I72" s="902"/>
    </row>
    <row r="73" spans="1:9" s="42" customFormat="1" outlineLevel="1">
      <c r="A73" s="262" t="s">
        <v>590</v>
      </c>
      <c r="B73" s="749" t="s">
        <v>320</v>
      </c>
      <c r="C73" s="2" t="s">
        <v>1245</v>
      </c>
      <c r="D73" s="264">
        <v>25</v>
      </c>
      <c r="E73" s="242"/>
      <c r="F73" s="1184" t="str">
        <f t="shared" si="7"/>
        <v/>
      </c>
      <c r="G73" s="902"/>
      <c r="H73" s="902"/>
      <c r="I73" s="902"/>
    </row>
    <row r="74" spans="1:9" s="42" customFormat="1" outlineLevel="1">
      <c r="A74" s="262" t="s">
        <v>896</v>
      </c>
      <c r="B74" s="749" t="s">
        <v>321</v>
      </c>
      <c r="C74" s="2" t="s">
        <v>1245</v>
      </c>
      <c r="D74" s="264">
        <v>25</v>
      </c>
      <c r="E74" s="242"/>
      <c r="F74" s="1184" t="str">
        <f t="shared" si="7"/>
        <v/>
      </c>
      <c r="G74" s="902"/>
      <c r="H74" s="902"/>
      <c r="I74" s="902"/>
    </row>
    <row r="75" spans="1:9" s="42" customFormat="1" outlineLevel="1">
      <c r="A75" s="262" t="s">
        <v>1261</v>
      </c>
      <c r="B75" s="749" t="s">
        <v>322</v>
      </c>
      <c r="C75" s="2" t="s">
        <v>1245</v>
      </c>
      <c r="D75" s="264">
        <v>10</v>
      </c>
      <c r="E75" s="242"/>
      <c r="F75" s="1184" t="str">
        <f t="shared" si="7"/>
        <v/>
      </c>
      <c r="G75" s="902"/>
      <c r="H75" s="902"/>
      <c r="I75" s="902"/>
    </row>
    <row r="76" spans="1:9" s="42" customFormat="1" outlineLevel="1">
      <c r="A76" s="262" t="s">
        <v>1262</v>
      </c>
      <c r="B76" s="749" t="s">
        <v>323</v>
      </c>
      <c r="C76" s="2" t="s">
        <v>1245</v>
      </c>
      <c r="D76" s="264">
        <v>15</v>
      </c>
      <c r="E76" s="242"/>
      <c r="F76" s="1184" t="str">
        <f t="shared" si="7"/>
        <v/>
      </c>
      <c r="G76" s="902"/>
      <c r="H76" s="902"/>
      <c r="I76" s="902"/>
    </row>
    <row r="77" spans="1:9" s="42" customFormat="1" outlineLevel="1">
      <c r="A77" s="262" t="s">
        <v>1263</v>
      </c>
      <c r="B77" s="749" t="s">
        <v>324</v>
      </c>
      <c r="C77" s="2" t="s">
        <v>1245</v>
      </c>
      <c r="D77" s="264">
        <v>10</v>
      </c>
      <c r="E77" s="242"/>
      <c r="F77" s="1184" t="str">
        <f t="shared" si="7"/>
        <v/>
      </c>
      <c r="G77" s="902"/>
      <c r="H77" s="902"/>
      <c r="I77" s="902"/>
    </row>
    <row r="78" spans="1:9" s="249" customFormat="1" outlineLevel="1">
      <c r="A78" s="311"/>
      <c r="B78" s="312"/>
      <c r="C78" s="409"/>
      <c r="D78" s="410"/>
      <c r="E78" s="1266"/>
      <c r="F78" s="1266"/>
      <c r="G78" s="402"/>
      <c r="H78" s="402"/>
      <c r="I78" s="402"/>
    </row>
    <row r="79" spans="1:9" s="42" customFormat="1" outlineLevel="1">
      <c r="A79" s="313" t="s">
        <v>494</v>
      </c>
      <c r="B79" s="253" t="s">
        <v>652</v>
      </c>
      <c r="C79" s="254"/>
      <c r="D79" s="255"/>
      <c r="E79" s="1004"/>
      <c r="F79" s="1004"/>
      <c r="G79" s="902"/>
      <c r="H79" s="902"/>
      <c r="I79" s="902"/>
    </row>
    <row r="80" spans="1:9" s="42" customFormat="1" ht="89.25" outlineLevel="1">
      <c r="A80" s="344"/>
      <c r="B80" s="6" t="s">
        <v>51</v>
      </c>
      <c r="C80" s="315"/>
      <c r="D80" s="258"/>
      <c r="E80" s="1005"/>
      <c r="F80" s="1005"/>
      <c r="G80" s="902"/>
      <c r="H80" s="902"/>
      <c r="I80" s="902"/>
    </row>
    <row r="81" spans="1:9" s="42" customFormat="1" outlineLevel="1">
      <c r="A81" s="345"/>
      <c r="B81" s="26" t="s">
        <v>161</v>
      </c>
      <c r="C81" s="416"/>
      <c r="D81" s="261"/>
      <c r="E81" s="1006"/>
      <c r="F81" s="1006"/>
      <c r="G81" s="902"/>
      <c r="H81" s="902"/>
      <c r="I81" s="902"/>
    </row>
    <row r="82" spans="1:9" s="42" customFormat="1" outlineLevel="1">
      <c r="A82" s="262" t="s">
        <v>519</v>
      </c>
      <c r="B82" s="750" t="s">
        <v>325</v>
      </c>
      <c r="C82" s="2" t="s">
        <v>1245</v>
      </c>
      <c r="D82" s="264">
        <v>10</v>
      </c>
      <c r="E82" s="242"/>
      <c r="F82" s="1184" t="str">
        <f t="shared" ref="F82" si="8">IF(N(E82),ROUND(E82*D82,2),"")</f>
        <v/>
      </c>
      <c r="G82" s="902"/>
      <c r="H82" s="902"/>
      <c r="I82" s="902"/>
    </row>
    <row r="83" spans="1:9" s="249" customFormat="1" outlineLevel="1">
      <c r="A83" s="311"/>
      <c r="B83" s="312"/>
      <c r="C83" s="409"/>
      <c r="D83" s="410"/>
      <c r="E83" s="1266"/>
      <c r="F83" s="1266"/>
      <c r="G83" s="402"/>
      <c r="H83" s="402"/>
      <c r="I83" s="402"/>
    </row>
    <row r="84" spans="1:9" s="42" customFormat="1" ht="25.5" outlineLevel="1">
      <c r="A84" s="313" t="s">
        <v>897</v>
      </c>
      <c r="B84" s="253" t="s">
        <v>10</v>
      </c>
      <c r="C84" s="254"/>
      <c r="D84" s="255"/>
      <c r="E84" s="1004"/>
      <c r="F84" s="1004"/>
      <c r="G84" s="902"/>
      <c r="H84" s="902"/>
      <c r="I84" s="902"/>
    </row>
    <row r="85" spans="1:9" s="42" customFormat="1" ht="51" outlineLevel="1">
      <c r="A85" s="344"/>
      <c r="B85" s="6" t="s">
        <v>634</v>
      </c>
      <c r="C85" s="315"/>
      <c r="D85" s="258"/>
      <c r="E85" s="1005"/>
      <c r="F85" s="1005"/>
      <c r="G85" s="902"/>
      <c r="H85" s="902"/>
      <c r="I85" s="902"/>
    </row>
    <row r="86" spans="1:9" s="42" customFormat="1" outlineLevel="1">
      <c r="A86" s="345"/>
      <c r="B86" s="26" t="s">
        <v>13</v>
      </c>
      <c r="C86" s="416"/>
      <c r="D86" s="261"/>
      <c r="E86" s="1006"/>
      <c r="F86" s="1006"/>
      <c r="G86" s="902"/>
      <c r="H86" s="902"/>
      <c r="I86" s="902"/>
    </row>
    <row r="87" spans="1:9" s="42" customFormat="1" ht="25.5" outlineLevel="1">
      <c r="A87" s="262" t="s">
        <v>898</v>
      </c>
      <c r="B87" s="750" t="s">
        <v>326</v>
      </c>
      <c r="C87" s="2" t="s">
        <v>1245</v>
      </c>
      <c r="D87" s="414">
        <v>10</v>
      </c>
      <c r="E87" s="1138"/>
      <c r="F87" s="1268" t="str">
        <f t="shared" ref="F87:F89" si="9">IF(N(E87),ROUND(E87*D87,2),"")</f>
        <v/>
      </c>
      <c r="G87" s="902"/>
      <c r="H87" s="902"/>
      <c r="I87" s="902"/>
    </row>
    <row r="88" spans="1:9" s="249" customFormat="1" outlineLevel="1">
      <c r="A88" s="311"/>
      <c r="B88" s="312"/>
      <c r="C88" s="409"/>
      <c r="D88" s="410"/>
      <c r="E88" s="1266"/>
      <c r="F88" s="1266"/>
      <c r="G88" s="402"/>
      <c r="H88" s="402"/>
      <c r="I88" s="402"/>
    </row>
    <row r="89" spans="1:9" s="42" customFormat="1" outlineLevel="1">
      <c r="A89" s="313" t="s">
        <v>899</v>
      </c>
      <c r="B89" s="253" t="s">
        <v>1964</v>
      </c>
      <c r="C89" s="254" t="s">
        <v>1245</v>
      </c>
      <c r="D89" s="255">
        <v>120</v>
      </c>
      <c r="E89" s="239"/>
      <c r="F89" s="1004" t="str">
        <f t="shared" si="9"/>
        <v/>
      </c>
      <c r="G89" s="902"/>
      <c r="H89" s="902"/>
      <c r="I89" s="902"/>
    </row>
    <row r="90" spans="1:9" s="42" customFormat="1" ht="63.75" outlineLevel="1">
      <c r="A90" s="344"/>
      <c r="B90" s="6" t="s">
        <v>650</v>
      </c>
      <c r="C90" s="315"/>
      <c r="D90" s="258"/>
      <c r="E90" s="1005"/>
      <c r="F90" s="1005"/>
      <c r="G90" s="902"/>
      <c r="H90" s="902"/>
      <c r="I90" s="902"/>
    </row>
    <row r="91" spans="1:9" s="42" customFormat="1" outlineLevel="1">
      <c r="A91" s="345"/>
      <c r="B91" s="26" t="s">
        <v>161</v>
      </c>
      <c r="C91" s="416"/>
      <c r="D91" s="261"/>
      <c r="E91" s="1006"/>
      <c r="F91" s="1006"/>
      <c r="G91" s="902"/>
      <c r="H91" s="902"/>
      <c r="I91" s="902"/>
    </row>
    <row r="92" spans="1:9" s="249" customFormat="1" outlineLevel="1">
      <c r="A92" s="311"/>
      <c r="B92" s="312"/>
      <c r="C92" s="409"/>
      <c r="D92" s="410"/>
      <c r="E92" s="1266"/>
      <c r="F92" s="1266"/>
      <c r="G92" s="402"/>
      <c r="H92" s="402"/>
      <c r="I92" s="402"/>
    </row>
    <row r="93" spans="1:9" s="251" customFormat="1" outlineLevel="1">
      <c r="A93" s="273" t="s">
        <v>909</v>
      </c>
      <c r="B93" s="274" t="s">
        <v>14</v>
      </c>
      <c r="C93" s="320" t="s">
        <v>994</v>
      </c>
      <c r="D93" s="31">
        <v>20</v>
      </c>
      <c r="E93" s="250"/>
      <c r="F93" s="1464" t="str">
        <f t="shared" ref="F93" si="10">IF(N(E93),ROUND(E93*D93,2),"")</f>
        <v/>
      </c>
      <c r="G93" s="1001"/>
      <c r="H93" s="1001"/>
      <c r="I93" s="1001"/>
    </row>
    <row r="94" spans="1:9" s="251" customFormat="1" ht="25.5" outlineLevel="1">
      <c r="A94" s="269"/>
      <c r="B94" s="270" t="s">
        <v>16</v>
      </c>
      <c r="C94" s="321"/>
      <c r="D94" s="32"/>
      <c r="E94" s="1188"/>
      <c r="F94" s="1189"/>
      <c r="G94" s="1001"/>
      <c r="H94" s="1001"/>
      <c r="I94" s="1001"/>
    </row>
    <row r="95" spans="1:9" s="251" customFormat="1" outlineLevel="1">
      <c r="A95" s="277"/>
      <c r="B95" s="278" t="s">
        <v>15</v>
      </c>
      <c r="C95" s="322"/>
      <c r="D95" s="323"/>
      <c r="E95" s="1190"/>
      <c r="F95" s="1190"/>
      <c r="G95" s="1001"/>
      <c r="H95" s="1001"/>
      <c r="I95" s="1001"/>
    </row>
    <row r="96" spans="1:9" s="251" customFormat="1" outlineLevel="1">
      <c r="A96" s="269"/>
      <c r="B96" s="270"/>
      <c r="C96" s="36"/>
      <c r="D96" s="32"/>
      <c r="E96" s="1188"/>
      <c r="F96" s="1189"/>
      <c r="G96" s="1001"/>
      <c r="H96" s="1001"/>
      <c r="I96" s="1001"/>
    </row>
    <row r="97" spans="1:9" s="251" customFormat="1" outlineLevel="1">
      <c r="A97" s="273" t="s">
        <v>916</v>
      </c>
      <c r="B97" s="274" t="s">
        <v>18</v>
      </c>
      <c r="C97" s="320" t="s">
        <v>491</v>
      </c>
      <c r="D97" s="31">
        <v>4</v>
      </c>
      <c r="E97" s="250"/>
      <c r="F97" s="1464" t="str">
        <f t="shared" ref="F97" si="11">IF(N(E97),ROUND(E97*D97,2),"")</f>
        <v/>
      </c>
      <c r="G97" s="1001"/>
      <c r="H97" s="1001"/>
      <c r="I97" s="1001"/>
    </row>
    <row r="98" spans="1:9" s="251" customFormat="1" ht="38.25" outlineLevel="1">
      <c r="A98" s="269"/>
      <c r="B98" s="270" t="s">
        <v>20</v>
      </c>
      <c r="C98" s="321"/>
      <c r="D98" s="32"/>
      <c r="E98" s="1188"/>
      <c r="F98" s="1189"/>
      <c r="G98" s="1001"/>
      <c r="H98" s="1001"/>
      <c r="I98" s="1001"/>
    </row>
    <row r="99" spans="1:9" s="251" customFormat="1" outlineLevel="1">
      <c r="A99" s="277"/>
      <c r="B99" s="278" t="s">
        <v>19</v>
      </c>
      <c r="C99" s="322"/>
      <c r="D99" s="323"/>
      <c r="E99" s="1190"/>
      <c r="F99" s="1190"/>
      <c r="G99" s="1001"/>
      <c r="H99" s="1001"/>
      <c r="I99" s="1001"/>
    </row>
    <row r="100" spans="1:9" s="251" customFormat="1" outlineLevel="1">
      <c r="A100" s="269"/>
      <c r="B100" s="270"/>
      <c r="C100" s="36"/>
      <c r="D100" s="32"/>
      <c r="E100" s="1188"/>
      <c r="F100" s="1189"/>
      <c r="G100" s="1001"/>
      <c r="H100" s="1001"/>
      <c r="I100" s="1001"/>
    </row>
    <row r="101" spans="1:9" s="251" customFormat="1" outlineLevel="1">
      <c r="A101" s="273" t="s">
        <v>987</v>
      </c>
      <c r="B101" s="274" t="s">
        <v>21</v>
      </c>
      <c r="C101" s="320" t="s">
        <v>159</v>
      </c>
      <c r="D101" s="31">
        <v>20</v>
      </c>
      <c r="E101" s="250"/>
      <c r="F101" s="1464" t="str">
        <f t="shared" ref="F101" si="12">IF(N(E101),ROUND(E101*D101,2),"")</f>
        <v/>
      </c>
      <c r="G101" s="1001"/>
      <c r="H101" s="1001"/>
      <c r="I101" s="1001"/>
    </row>
    <row r="102" spans="1:9" s="251" customFormat="1" ht="63.75" outlineLevel="1">
      <c r="A102" s="269"/>
      <c r="B102" s="270" t="s">
        <v>22</v>
      </c>
      <c r="C102" s="321"/>
      <c r="D102" s="32"/>
      <c r="E102" s="1188"/>
      <c r="F102" s="1189"/>
      <c r="G102" s="1001"/>
      <c r="H102" s="1001"/>
      <c r="I102" s="1001"/>
    </row>
    <row r="103" spans="1:9" s="251" customFormat="1" outlineLevel="1">
      <c r="A103" s="277"/>
      <c r="B103" s="278" t="s">
        <v>625</v>
      </c>
      <c r="C103" s="322"/>
      <c r="D103" s="323"/>
      <c r="E103" s="1190"/>
      <c r="F103" s="1190"/>
      <c r="G103" s="1001"/>
      <c r="H103" s="1001"/>
      <c r="I103" s="1001"/>
    </row>
    <row r="104" spans="1:9" s="251" customFormat="1" outlineLevel="1">
      <c r="A104" s="269"/>
      <c r="B104" s="270"/>
      <c r="C104" s="36"/>
      <c r="D104" s="32"/>
      <c r="E104" s="1188"/>
      <c r="F104" s="1189"/>
      <c r="G104" s="1001"/>
      <c r="H104" s="1001"/>
      <c r="I104" s="1001"/>
    </row>
    <row r="105" spans="1:9" s="251" customFormat="1" ht="25.5" outlineLevel="1">
      <c r="A105" s="273" t="s">
        <v>990</v>
      </c>
      <c r="B105" s="274" t="s">
        <v>626</v>
      </c>
      <c r="C105" s="325" t="s">
        <v>159</v>
      </c>
      <c r="D105" s="28">
        <v>1</v>
      </c>
      <c r="E105" s="247"/>
      <c r="F105" s="1465" t="str">
        <f t="shared" ref="F105" si="13">IF(N(E105),ROUND(E105*D105,2),"")</f>
        <v/>
      </c>
      <c r="G105" s="1001"/>
      <c r="H105" s="1001"/>
      <c r="I105" s="1001"/>
    </row>
    <row r="106" spans="1:9" s="251" customFormat="1" ht="63.75" outlineLevel="1">
      <c r="A106" s="269"/>
      <c r="B106" s="270" t="s">
        <v>627</v>
      </c>
      <c r="C106" s="321"/>
      <c r="D106" s="32"/>
      <c r="E106" s="1188"/>
      <c r="F106" s="1189"/>
      <c r="G106" s="1001"/>
      <c r="H106" s="1001"/>
      <c r="I106" s="1001"/>
    </row>
    <row r="107" spans="1:9" s="251" customFormat="1" outlineLevel="1">
      <c r="A107" s="277"/>
      <c r="B107" s="278" t="s">
        <v>628</v>
      </c>
      <c r="C107" s="322"/>
      <c r="D107" s="323"/>
      <c r="E107" s="1190"/>
      <c r="F107" s="1190"/>
      <c r="G107" s="1001"/>
      <c r="H107" s="1001"/>
      <c r="I107" s="1001"/>
    </row>
    <row r="108" spans="1:9" s="251" customFormat="1" outlineLevel="1">
      <c r="A108" s="269"/>
      <c r="B108" s="270"/>
      <c r="C108" s="36"/>
      <c r="D108" s="32"/>
      <c r="E108" s="1188"/>
      <c r="F108" s="1189"/>
      <c r="G108" s="1001"/>
      <c r="H108" s="1001"/>
      <c r="I108" s="1001"/>
    </row>
    <row r="109" spans="1:9" s="14" customFormat="1" outlineLevel="1">
      <c r="A109" s="533" t="s">
        <v>991</v>
      </c>
      <c r="B109" s="361" t="s">
        <v>425</v>
      </c>
      <c r="C109" s="395" t="s">
        <v>159</v>
      </c>
      <c r="D109" s="377">
        <v>2</v>
      </c>
      <c r="E109" s="332"/>
      <c r="F109" s="1341" t="str">
        <f t="shared" ref="F109" si="14">IF(N(E109),ROUND(E109*D109,2),"")</f>
        <v/>
      </c>
      <c r="G109" s="41"/>
      <c r="H109" s="41"/>
      <c r="I109" s="41"/>
    </row>
    <row r="110" spans="1:9" s="14" customFormat="1" ht="63.75" outlineLevel="1">
      <c r="A110" s="500"/>
      <c r="B110" s="751" t="s">
        <v>327</v>
      </c>
      <c r="C110" s="538"/>
      <c r="D110" s="539"/>
      <c r="E110" s="1301"/>
      <c r="F110" s="1301"/>
      <c r="G110" s="41"/>
      <c r="H110" s="41"/>
      <c r="I110" s="41"/>
    </row>
    <row r="111" spans="1:9" s="14" customFormat="1" outlineLevel="1">
      <c r="A111" s="540"/>
      <c r="B111" s="541" t="s">
        <v>386</v>
      </c>
      <c r="C111" s="542"/>
      <c r="D111" s="543"/>
      <c r="E111" s="1335"/>
      <c r="F111" s="1335"/>
      <c r="G111" s="41"/>
      <c r="H111" s="41"/>
      <c r="I111" s="41"/>
    </row>
    <row r="112" spans="1:9" s="14" customFormat="1" outlineLevel="1">
      <c r="A112" s="500"/>
      <c r="B112" s="22"/>
      <c r="C112" s="538"/>
      <c r="D112" s="539"/>
      <c r="E112" s="1301"/>
      <c r="F112" s="1301"/>
      <c r="G112" s="41"/>
      <c r="H112" s="41"/>
      <c r="I112" s="41"/>
    </row>
    <row r="113" spans="1:9" s="14" customFormat="1" outlineLevel="1">
      <c r="A113" s="533" t="s">
        <v>992</v>
      </c>
      <c r="B113" s="361" t="s">
        <v>635</v>
      </c>
      <c r="C113" s="395" t="s">
        <v>159</v>
      </c>
      <c r="D113" s="377">
        <v>1</v>
      </c>
      <c r="E113" s="332"/>
      <c r="F113" s="1341" t="str">
        <f t="shared" ref="F113" si="15">IF(N(E113),ROUND(E113*D113,2),"")</f>
        <v/>
      </c>
      <c r="G113" s="41"/>
      <c r="H113" s="41"/>
      <c r="I113" s="41"/>
    </row>
    <row r="114" spans="1:9" s="14" customFormat="1" ht="102" outlineLevel="1">
      <c r="A114" s="500"/>
      <c r="B114" s="752" t="s">
        <v>636</v>
      </c>
      <c r="C114" s="538"/>
      <c r="D114" s="539"/>
      <c r="E114" s="1301"/>
      <c r="F114" s="1301"/>
      <c r="G114" s="41"/>
      <c r="H114" s="41"/>
      <c r="I114" s="41"/>
    </row>
    <row r="115" spans="1:9" s="14" customFormat="1" outlineLevel="1">
      <c r="A115" s="540"/>
      <c r="B115" s="541" t="s">
        <v>386</v>
      </c>
      <c r="C115" s="542"/>
      <c r="D115" s="543"/>
      <c r="E115" s="1335"/>
      <c r="F115" s="1335"/>
      <c r="G115" s="41"/>
      <c r="H115" s="41"/>
      <c r="I115" s="41"/>
    </row>
    <row r="116" spans="1:9" s="42" customFormat="1">
      <c r="A116" s="37"/>
      <c r="B116" s="38"/>
      <c r="C116" s="39"/>
      <c r="D116" s="40"/>
      <c r="E116" s="1176"/>
      <c r="F116" s="1177"/>
      <c r="G116" s="13"/>
      <c r="H116" s="41"/>
      <c r="I116" s="41"/>
    </row>
    <row r="117" spans="1:9" s="46" customFormat="1" ht="20.100000000000001" customHeight="1" thickBot="1">
      <c r="A117" s="43"/>
      <c r="B117" s="193" t="s">
        <v>17</v>
      </c>
      <c r="C117" s="112"/>
      <c r="D117" s="112"/>
      <c r="E117" s="1251"/>
      <c r="F117" s="1252">
        <f>SUM(F9:F115)</f>
        <v>0</v>
      </c>
      <c r="G117" s="45"/>
      <c r="H117" s="45"/>
      <c r="I117" s="45"/>
    </row>
    <row r="118" spans="1:9" s="87" customFormat="1">
      <c r="A118" s="100"/>
      <c r="B118" s="101"/>
      <c r="C118" s="102"/>
      <c r="D118" s="103"/>
      <c r="E118" s="1182"/>
      <c r="F118" s="1209"/>
      <c r="G118" s="25"/>
      <c r="H118" s="25"/>
      <c r="I118" s="25"/>
    </row>
    <row r="119" spans="1:9" s="46" customFormat="1" ht="20.100000000000001" customHeight="1">
      <c r="A119" s="104" t="s">
        <v>637</v>
      </c>
      <c r="B119" s="105" t="s">
        <v>373</v>
      </c>
      <c r="C119" s="106"/>
      <c r="D119" s="107"/>
      <c r="E119" s="1210"/>
      <c r="F119" s="1211"/>
      <c r="G119" s="45"/>
      <c r="H119" s="45"/>
      <c r="I119" s="45"/>
    </row>
    <row r="120" spans="1:9" s="42" customFormat="1" collapsed="1">
      <c r="A120" s="108"/>
      <c r="B120" s="109"/>
      <c r="C120" s="110"/>
      <c r="D120" s="111"/>
      <c r="E120" s="1212"/>
      <c r="F120" s="1213"/>
      <c r="G120" s="13"/>
      <c r="H120" s="41"/>
      <c r="I120" s="41"/>
    </row>
    <row r="121" spans="1:9" s="244" customFormat="1" ht="51" outlineLevel="1">
      <c r="A121" s="273" t="s">
        <v>490</v>
      </c>
      <c r="B121" s="274" t="s">
        <v>328</v>
      </c>
      <c r="C121" s="275" t="s">
        <v>159</v>
      </c>
      <c r="D121" s="276">
        <v>2</v>
      </c>
      <c r="E121" s="246"/>
      <c r="F121" s="1185" t="str">
        <f t="shared" ref="F121" si="16">IF(N(E121),ROUND(E121*D121,2),"")</f>
        <v/>
      </c>
      <c r="G121" s="396"/>
      <c r="H121" s="396"/>
      <c r="I121" s="396"/>
    </row>
    <row r="122" spans="1:9" s="244" customFormat="1" ht="153" outlineLevel="1">
      <c r="A122" s="269"/>
      <c r="B122" s="270" t="s">
        <v>375</v>
      </c>
      <c r="C122" s="271"/>
      <c r="D122" s="272"/>
      <c r="E122" s="1162"/>
      <c r="F122" s="1163"/>
      <c r="G122" s="396"/>
      <c r="H122" s="396"/>
      <c r="I122" s="396"/>
    </row>
    <row r="123" spans="1:9" s="244" customFormat="1" outlineLevel="1">
      <c r="A123" s="277"/>
      <c r="B123" s="278" t="s">
        <v>374</v>
      </c>
      <c r="C123" s="279"/>
      <c r="D123" s="280"/>
      <c r="E123" s="1164"/>
      <c r="F123" s="1165"/>
      <c r="G123" s="396"/>
      <c r="H123" s="396"/>
      <c r="I123" s="396"/>
    </row>
    <row r="124" spans="1:9" s="244" customFormat="1" outlineLevel="1">
      <c r="A124" s="269"/>
      <c r="B124" s="270"/>
      <c r="C124" s="271"/>
      <c r="D124" s="272"/>
      <c r="E124" s="1162"/>
      <c r="F124" s="1163"/>
      <c r="G124" s="396"/>
      <c r="H124" s="396"/>
      <c r="I124" s="396"/>
    </row>
    <row r="125" spans="1:9" s="42" customFormat="1" outlineLevel="1">
      <c r="A125" s="313" t="s">
        <v>492</v>
      </c>
      <c r="B125" s="253" t="s">
        <v>49</v>
      </c>
      <c r="C125" s="254"/>
      <c r="D125" s="255"/>
      <c r="E125" s="1004"/>
      <c r="F125" s="1004"/>
      <c r="G125" s="902"/>
      <c r="H125" s="902"/>
      <c r="I125" s="902"/>
    </row>
    <row r="126" spans="1:9" s="42" customFormat="1" ht="76.5" outlineLevel="1">
      <c r="A126" s="344"/>
      <c r="B126" s="6" t="s">
        <v>48</v>
      </c>
      <c r="C126" s="315"/>
      <c r="D126" s="258"/>
      <c r="E126" s="1005"/>
      <c r="F126" s="1005"/>
      <c r="G126" s="902"/>
      <c r="H126" s="902"/>
      <c r="I126" s="902"/>
    </row>
    <row r="127" spans="1:9" s="42" customFormat="1" outlineLevel="1">
      <c r="A127" s="345"/>
      <c r="B127" s="26" t="s">
        <v>161</v>
      </c>
      <c r="C127" s="416"/>
      <c r="D127" s="261"/>
      <c r="E127" s="1006"/>
      <c r="F127" s="1006"/>
      <c r="G127" s="902"/>
      <c r="H127" s="902"/>
      <c r="I127" s="902"/>
    </row>
    <row r="128" spans="1:9" s="42" customFormat="1" outlineLevel="1">
      <c r="A128" s="262" t="s">
        <v>483</v>
      </c>
      <c r="B128" s="749" t="s">
        <v>329</v>
      </c>
      <c r="C128" s="2" t="s">
        <v>1063</v>
      </c>
      <c r="D128" s="264">
        <v>25</v>
      </c>
      <c r="E128" s="242"/>
      <c r="F128" s="1184" t="str">
        <f t="shared" ref="F128:F129" si="17">IF(N(E128),ROUND(E128*D128,2),"")</f>
        <v/>
      </c>
      <c r="G128" s="902"/>
      <c r="H128" s="902"/>
      <c r="I128" s="902"/>
    </row>
    <row r="129" spans="1:9" s="42" customFormat="1" outlineLevel="1">
      <c r="A129" s="262" t="s">
        <v>484</v>
      </c>
      <c r="B129" s="749" t="s">
        <v>330</v>
      </c>
      <c r="C129" s="2" t="s">
        <v>1063</v>
      </c>
      <c r="D129" s="264">
        <v>25</v>
      </c>
      <c r="E129" s="242"/>
      <c r="F129" s="1184" t="str">
        <f t="shared" si="17"/>
        <v/>
      </c>
      <c r="G129" s="902"/>
      <c r="H129" s="902"/>
      <c r="I129" s="902"/>
    </row>
    <row r="130" spans="1:9" s="249" customFormat="1" outlineLevel="1">
      <c r="A130" s="311"/>
      <c r="B130" s="312"/>
      <c r="C130" s="409"/>
      <c r="D130" s="410"/>
      <c r="E130" s="1266"/>
      <c r="F130" s="1266"/>
      <c r="G130" s="402"/>
      <c r="H130" s="402"/>
      <c r="I130" s="402"/>
    </row>
    <row r="131" spans="1:9" s="42" customFormat="1" outlineLevel="1">
      <c r="A131" s="313" t="s">
        <v>493</v>
      </c>
      <c r="B131" s="253" t="s">
        <v>652</v>
      </c>
      <c r="C131" s="254"/>
      <c r="D131" s="255"/>
      <c r="E131" s="1004"/>
      <c r="F131" s="1004"/>
      <c r="G131" s="902"/>
      <c r="H131" s="902"/>
      <c r="I131" s="902"/>
    </row>
    <row r="132" spans="1:9" s="42" customFormat="1" ht="51" outlineLevel="1">
      <c r="A132" s="344"/>
      <c r="B132" s="6" t="s">
        <v>50</v>
      </c>
      <c r="C132" s="315"/>
      <c r="D132" s="258"/>
      <c r="E132" s="1005"/>
      <c r="F132" s="1005"/>
      <c r="G132" s="902"/>
      <c r="H132" s="902"/>
      <c r="I132" s="902"/>
    </row>
    <row r="133" spans="1:9" s="42" customFormat="1" outlineLevel="1">
      <c r="A133" s="345"/>
      <c r="B133" s="26" t="s">
        <v>161</v>
      </c>
      <c r="C133" s="416"/>
      <c r="D133" s="261"/>
      <c r="E133" s="1006"/>
      <c r="F133" s="1006"/>
      <c r="G133" s="902"/>
      <c r="H133" s="902"/>
      <c r="I133" s="902"/>
    </row>
    <row r="134" spans="1:9" s="42" customFormat="1" outlineLevel="1">
      <c r="A134" s="262" t="s">
        <v>498</v>
      </c>
      <c r="B134" s="750" t="s">
        <v>331</v>
      </c>
      <c r="C134" s="2" t="s">
        <v>1063</v>
      </c>
      <c r="D134" s="264">
        <v>30</v>
      </c>
      <c r="E134" s="242"/>
      <c r="F134" s="1184" t="str">
        <f t="shared" ref="F134" si="18">IF(N(E134),ROUND(E134*D134,2),"")</f>
        <v/>
      </c>
      <c r="G134" s="902"/>
      <c r="H134" s="902"/>
      <c r="I134" s="902"/>
    </row>
    <row r="135" spans="1:9" s="249" customFormat="1" outlineLevel="1">
      <c r="A135" s="311"/>
      <c r="B135" s="312"/>
      <c r="C135" s="409"/>
      <c r="D135" s="410"/>
      <c r="E135" s="1266"/>
      <c r="F135" s="1266"/>
      <c r="G135" s="402"/>
      <c r="H135" s="402"/>
      <c r="I135" s="402"/>
    </row>
    <row r="136" spans="1:9" s="251" customFormat="1" outlineLevel="1">
      <c r="A136" s="273" t="s">
        <v>901</v>
      </c>
      <c r="B136" s="274" t="s">
        <v>14</v>
      </c>
      <c r="C136" s="320" t="s">
        <v>994</v>
      </c>
      <c r="D136" s="31">
        <v>10</v>
      </c>
      <c r="E136" s="250"/>
      <c r="F136" s="1464" t="str">
        <f t="shared" ref="F136" si="19">IF(N(E136),ROUND(E136*D136,2),"")</f>
        <v/>
      </c>
      <c r="G136" s="1001"/>
      <c r="H136" s="1001"/>
      <c r="I136" s="1001"/>
    </row>
    <row r="137" spans="1:9" s="251" customFormat="1" ht="25.5" outlineLevel="1">
      <c r="A137" s="269"/>
      <c r="B137" s="270" t="s">
        <v>16</v>
      </c>
      <c r="C137" s="321"/>
      <c r="D137" s="32"/>
      <c r="E137" s="1188"/>
      <c r="F137" s="1189"/>
      <c r="G137" s="1001"/>
      <c r="H137" s="1001"/>
      <c r="I137" s="1001"/>
    </row>
    <row r="138" spans="1:9" s="251" customFormat="1" outlineLevel="1">
      <c r="A138" s="277"/>
      <c r="B138" s="278" t="s">
        <v>15</v>
      </c>
      <c r="C138" s="322"/>
      <c r="D138" s="323"/>
      <c r="E138" s="1190"/>
      <c r="F138" s="1190"/>
      <c r="G138" s="1001"/>
      <c r="H138" s="1001"/>
      <c r="I138" s="1001"/>
    </row>
    <row r="139" spans="1:9" s="251" customFormat="1" outlineLevel="1">
      <c r="A139" s="269"/>
      <c r="B139" s="270"/>
      <c r="C139" s="36"/>
      <c r="D139" s="32"/>
      <c r="E139" s="1188"/>
      <c r="F139" s="1189"/>
      <c r="G139" s="1001"/>
      <c r="H139" s="1001"/>
      <c r="I139" s="1001"/>
    </row>
    <row r="140" spans="1:9" s="42" customFormat="1" ht="25.5" outlineLevel="1">
      <c r="A140" s="313" t="s">
        <v>588</v>
      </c>
      <c r="B140" s="253" t="s">
        <v>10</v>
      </c>
      <c r="C140" s="254"/>
      <c r="D140" s="255"/>
      <c r="E140" s="1004"/>
      <c r="F140" s="1004"/>
      <c r="G140" s="902"/>
      <c r="H140" s="902"/>
      <c r="I140" s="902"/>
    </row>
    <row r="141" spans="1:9" s="42" customFormat="1" ht="51" outlineLevel="1">
      <c r="A141" s="344"/>
      <c r="B141" s="6" t="s">
        <v>634</v>
      </c>
      <c r="C141" s="315"/>
      <c r="D141" s="258"/>
      <c r="E141" s="1005"/>
      <c r="F141" s="1005"/>
      <c r="G141" s="902"/>
      <c r="H141" s="902"/>
      <c r="I141" s="902"/>
    </row>
    <row r="142" spans="1:9" s="42" customFormat="1" outlineLevel="1">
      <c r="A142" s="345"/>
      <c r="B142" s="26" t="s">
        <v>13</v>
      </c>
      <c r="C142" s="416"/>
      <c r="D142" s="261"/>
      <c r="E142" s="1006"/>
      <c r="F142" s="1006"/>
      <c r="G142" s="902"/>
      <c r="H142" s="902"/>
      <c r="I142" s="902"/>
    </row>
    <row r="143" spans="1:9" s="42" customFormat="1" ht="25.5" outlineLevel="1">
      <c r="A143" s="262" t="s">
        <v>501</v>
      </c>
      <c r="B143" s="750" t="s">
        <v>12</v>
      </c>
      <c r="C143" s="33" t="s">
        <v>1063</v>
      </c>
      <c r="D143" s="472">
        <v>30</v>
      </c>
      <c r="E143" s="242"/>
      <c r="F143" s="1184" t="str">
        <f t="shared" ref="F143" si="20">IF(N(E143),ROUND(E143*D143,2),"")</f>
        <v/>
      </c>
      <c r="G143" s="902"/>
      <c r="H143" s="902"/>
      <c r="I143" s="902"/>
    </row>
    <row r="144" spans="1:9" s="249" customFormat="1" outlineLevel="1">
      <c r="A144" s="311"/>
      <c r="B144" s="312"/>
      <c r="C144" s="409"/>
      <c r="D144" s="410"/>
      <c r="E144" s="1266"/>
      <c r="F144" s="1266"/>
      <c r="G144" s="402"/>
      <c r="H144" s="402"/>
      <c r="I144" s="402"/>
    </row>
    <row r="145" spans="1:9" s="251" customFormat="1" outlineLevel="1">
      <c r="A145" s="273" t="s">
        <v>494</v>
      </c>
      <c r="B145" s="274" t="s">
        <v>18</v>
      </c>
      <c r="C145" s="320" t="s">
        <v>491</v>
      </c>
      <c r="D145" s="31">
        <v>2</v>
      </c>
      <c r="E145" s="250"/>
      <c r="F145" s="1464" t="str">
        <f t="shared" ref="F145" si="21">IF(N(E145),ROUND(E145*D145,2),"")</f>
        <v/>
      </c>
      <c r="G145" s="1001"/>
      <c r="H145" s="1001"/>
      <c r="I145" s="1001"/>
    </row>
    <row r="146" spans="1:9" s="251" customFormat="1" ht="38.25" outlineLevel="1">
      <c r="A146" s="269"/>
      <c r="B146" s="270" t="s">
        <v>20</v>
      </c>
      <c r="C146" s="321"/>
      <c r="D146" s="32"/>
      <c r="E146" s="1188"/>
      <c r="F146" s="1189"/>
      <c r="G146" s="1001"/>
      <c r="H146" s="1001"/>
      <c r="I146" s="1001"/>
    </row>
    <row r="147" spans="1:9" s="251" customFormat="1" outlineLevel="1">
      <c r="A147" s="277"/>
      <c r="B147" s="278" t="s">
        <v>19</v>
      </c>
      <c r="C147" s="322"/>
      <c r="D147" s="323"/>
      <c r="E147" s="1190"/>
      <c r="F147" s="1190"/>
      <c r="G147" s="1001"/>
      <c r="H147" s="1001"/>
      <c r="I147" s="1001"/>
    </row>
    <row r="148" spans="1:9" s="251" customFormat="1" outlineLevel="1">
      <c r="A148" s="269"/>
      <c r="B148" s="270"/>
      <c r="C148" s="36"/>
      <c r="D148" s="32"/>
      <c r="E148" s="1188"/>
      <c r="F148" s="1189"/>
      <c r="G148" s="1001"/>
      <c r="H148" s="1001"/>
      <c r="I148" s="1001"/>
    </row>
    <row r="149" spans="1:9" s="251" customFormat="1" ht="25.5" outlineLevel="1">
      <c r="A149" s="273" t="s">
        <v>897</v>
      </c>
      <c r="B149" s="274" t="s">
        <v>52</v>
      </c>
      <c r="C149" s="325" t="s">
        <v>491</v>
      </c>
      <c r="D149" s="28">
        <v>2</v>
      </c>
      <c r="E149" s="247"/>
      <c r="F149" s="1465" t="str">
        <f t="shared" ref="F149" si="22">IF(N(E149),ROUND(E149*D149,2),"")</f>
        <v/>
      </c>
      <c r="G149" s="1001"/>
      <c r="H149" s="1001"/>
      <c r="I149" s="1001"/>
    </row>
    <row r="150" spans="1:9" s="251" customFormat="1" ht="63.75" outlineLevel="1">
      <c r="A150" s="269"/>
      <c r="B150" s="270" t="s">
        <v>53</v>
      </c>
      <c r="C150" s="321"/>
      <c r="D150" s="32"/>
      <c r="E150" s="1188"/>
      <c r="F150" s="1189"/>
      <c r="G150" s="1001"/>
      <c r="H150" s="1001"/>
      <c r="I150" s="1001"/>
    </row>
    <row r="151" spans="1:9" s="251" customFormat="1" outlineLevel="1">
      <c r="A151" s="277"/>
      <c r="B151" s="278" t="s">
        <v>628</v>
      </c>
      <c r="C151" s="322"/>
      <c r="D151" s="323"/>
      <c r="E151" s="1190"/>
      <c r="F151" s="1190"/>
      <c r="G151" s="1001"/>
      <c r="H151" s="1001"/>
      <c r="I151" s="1001"/>
    </row>
    <row r="152" spans="1:9" s="251" customFormat="1" outlineLevel="1">
      <c r="A152" s="269"/>
      <c r="B152" s="270"/>
      <c r="C152" s="36"/>
      <c r="D152" s="32"/>
      <c r="E152" s="1188"/>
      <c r="F152" s="1189"/>
      <c r="G152" s="1001"/>
      <c r="H152" s="1001"/>
      <c r="I152" s="1001"/>
    </row>
    <row r="153" spans="1:9" s="251" customFormat="1" outlineLevel="1">
      <c r="A153" s="273" t="s">
        <v>898</v>
      </c>
      <c r="B153" s="274" t="s">
        <v>54</v>
      </c>
      <c r="C153" s="320" t="s">
        <v>1063</v>
      </c>
      <c r="D153" s="31">
        <v>20</v>
      </c>
      <c r="E153" s="250"/>
      <c r="F153" s="1464" t="str">
        <f t="shared" ref="F153" si="23">IF(N(E153),ROUND(E153*D153,2),"")</f>
        <v/>
      </c>
      <c r="G153" s="1001"/>
      <c r="H153" s="1001"/>
      <c r="I153" s="1001"/>
    </row>
    <row r="154" spans="1:9" s="251" customFormat="1" ht="38.25" outlineLevel="1">
      <c r="A154" s="269"/>
      <c r="B154" s="270" t="s">
        <v>56</v>
      </c>
      <c r="C154" s="321"/>
      <c r="D154" s="32"/>
      <c r="E154" s="1188"/>
      <c r="F154" s="1189"/>
      <c r="G154" s="1001"/>
      <c r="H154" s="1001"/>
      <c r="I154" s="1001"/>
    </row>
    <row r="155" spans="1:9" s="251" customFormat="1" outlineLevel="1">
      <c r="A155" s="277"/>
      <c r="B155" s="278" t="s">
        <v>55</v>
      </c>
      <c r="C155" s="322"/>
      <c r="D155" s="323"/>
      <c r="E155" s="1190"/>
      <c r="F155" s="1190"/>
      <c r="G155" s="1001"/>
      <c r="H155" s="1001"/>
      <c r="I155" s="1001"/>
    </row>
    <row r="156" spans="1:9" s="251" customFormat="1" outlineLevel="1">
      <c r="A156" s="269"/>
      <c r="B156" s="270"/>
      <c r="C156" s="36"/>
      <c r="D156" s="32"/>
      <c r="E156" s="1188"/>
      <c r="F156" s="1189"/>
      <c r="G156" s="1001"/>
      <c r="H156" s="1001"/>
      <c r="I156" s="1001"/>
    </row>
    <row r="157" spans="1:9" s="251" customFormat="1" outlineLevel="1">
      <c r="A157" s="273" t="s">
        <v>899</v>
      </c>
      <c r="B157" s="274" t="s">
        <v>332</v>
      </c>
      <c r="C157" s="325" t="s">
        <v>491</v>
      </c>
      <c r="D157" s="31">
        <v>2</v>
      </c>
      <c r="E157" s="250"/>
      <c r="F157" s="1464" t="str">
        <f t="shared" ref="F157" si="24">IF(N(E157),ROUND(E157*D157,2),"")</f>
        <v/>
      </c>
      <c r="G157" s="1001"/>
      <c r="H157" s="1001"/>
      <c r="I157" s="1001"/>
    </row>
    <row r="158" spans="1:9" s="251" customFormat="1" ht="63.75" outlineLevel="1">
      <c r="A158" s="269"/>
      <c r="B158" s="270" t="s">
        <v>632</v>
      </c>
      <c r="C158" s="321"/>
      <c r="D158" s="32"/>
      <c r="E158" s="1188"/>
      <c r="F158" s="1189"/>
      <c r="G158" s="1001"/>
      <c r="H158" s="1001"/>
      <c r="I158" s="1001"/>
    </row>
    <row r="159" spans="1:9" s="251" customFormat="1" outlineLevel="1">
      <c r="A159" s="277"/>
      <c r="B159" s="278" t="s">
        <v>631</v>
      </c>
      <c r="C159" s="322"/>
      <c r="D159" s="323"/>
      <c r="E159" s="1190"/>
      <c r="F159" s="1190"/>
      <c r="G159" s="1001"/>
      <c r="H159" s="1001"/>
      <c r="I159" s="1001"/>
    </row>
    <row r="160" spans="1:9" s="251" customFormat="1" outlineLevel="1">
      <c r="A160" s="269"/>
      <c r="B160" s="270"/>
      <c r="C160" s="36"/>
      <c r="D160" s="32"/>
      <c r="E160" s="1188"/>
      <c r="F160" s="1189"/>
      <c r="G160" s="1001"/>
      <c r="H160" s="1001"/>
      <c r="I160" s="1001"/>
    </row>
    <row r="161" spans="1:9" s="14" customFormat="1" outlineLevel="1">
      <c r="A161" s="533" t="s">
        <v>916</v>
      </c>
      <c r="B161" s="361" t="s">
        <v>635</v>
      </c>
      <c r="C161" s="753" t="s">
        <v>159</v>
      </c>
      <c r="D161" s="1002">
        <v>2</v>
      </c>
      <c r="E161" s="332"/>
      <c r="F161" s="1341" t="str">
        <f t="shared" ref="F161" si="25">IF(N(E161),ROUND(E161*D161,2),"")</f>
        <v/>
      </c>
      <c r="G161" s="41"/>
      <c r="H161" s="41"/>
      <c r="I161" s="41"/>
    </row>
    <row r="162" spans="1:9" s="14" customFormat="1" ht="102" outlineLevel="1">
      <c r="A162" s="500"/>
      <c r="B162" s="752" t="s">
        <v>60</v>
      </c>
      <c r="C162" s="538"/>
      <c r="D162" s="539"/>
      <c r="E162" s="1301"/>
      <c r="F162" s="1301"/>
      <c r="G162" s="41"/>
      <c r="H162" s="41"/>
      <c r="I162" s="41"/>
    </row>
    <row r="163" spans="1:9" s="14" customFormat="1" outlineLevel="1">
      <c r="A163" s="540"/>
      <c r="B163" s="541" t="s">
        <v>386</v>
      </c>
      <c r="C163" s="542"/>
      <c r="D163" s="543"/>
      <c r="E163" s="1335"/>
      <c r="F163" s="1335"/>
      <c r="G163" s="41"/>
      <c r="H163" s="41"/>
      <c r="I163" s="41"/>
    </row>
    <row r="164" spans="1:9" s="42" customFormat="1" ht="13.5" thickBot="1">
      <c r="A164" s="37"/>
      <c r="B164" s="38"/>
      <c r="C164" s="39"/>
      <c r="D164" s="40"/>
      <c r="E164" s="1176"/>
      <c r="F164" s="1209"/>
      <c r="G164" s="13"/>
      <c r="H164" s="41"/>
      <c r="I164" s="41"/>
    </row>
    <row r="165" spans="1:9" s="46" customFormat="1" ht="20.100000000000001" customHeight="1" thickBot="1">
      <c r="A165" s="43"/>
      <c r="B165" s="193" t="s">
        <v>61</v>
      </c>
      <c r="C165" s="112"/>
      <c r="D165" s="112"/>
      <c r="E165" s="1251"/>
      <c r="F165" s="1428">
        <f>SUM(F121:F163)</f>
        <v>0</v>
      </c>
      <c r="G165" s="45"/>
      <c r="H165" s="45"/>
      <c r="I165" s="45"/>
    </row>
    <row r="166" spans="1:9" s="87" customFormat="1">
      <c r="A166" s="100"/>
      <c r="B166" s="101"/>
      <c r="C166" s="102"/>
      <c r="D166" s="103"/>
      <c r="E166" s="1182"/>
      <c r="F166" s="1209"/>
      <c r="G166" s="25"/>
      <c r="H166" s="25"/>
      <c r="I166" s="25"/>
    </row>
    <row r="167" spans="1:9" s="46" customFormat="1" ht="20.100000000000001" customHeight="1">
      <c r="A167" s="104" t="s">
        <v>638</v>
      </c>
      <c r="B167" s="105" t="s">
        <v>333</v>
      </c>
      <c r="C167" s="106"/>
      <c r="D167" s="107"/>
      <c r="E167" s="1210"/>
      <c r="F167" s="1211"/>
      <c r="G167" s="45"/>
      <c r="H167" s="45"/>
      <c r="I167" s="45"/>
    </row>
    <row r="168" spans="1:9" s="42" customFormat="1" collapsed="1">
      <c r="A168" s="108"/>
      <c r="B168" s="109"/>
      <c r="C168" s="110"/>
      <c r="D168" s="111"/>
      <c r="E168" s="1212"/>
      <c r="F168" s="1213"/>
      <c r="G168" s="13"/>
      <c r="H168" s="41"/>
      <c r="I168" s="41"/>
    </row>
    <row r="169" spans="1:9" s="244" customFormat="1" ht="38.25" outlineLevel="1">
      <c r="A169" s="273" t="s">
        <v>490</v>
      </c>
      <c r="B169" s="274" t="s">
        <v>334</v>
      </c>
      <c r="C169" s="275" t="s">
        <v>159</v>
      </c>
      <c r="D169" s="276">
        <v>4</v>
      </c>
      <c r="E169" s="246"/>
      <c r="F169" s="1185" t="str">
        <f t="shared" ref="F169" si="26">IF(N(E169),ROUND(E169*D169,2),"")</f>
        <v/>
      </c>
      <c r="G169" s="396"/>
      <c r="H169" s="396"/>
      <c r="I169" s="396"/>
    </row>
    <row r="170" spans="1:9" s="244" customFormat="1" ht="38.25" outlineLevel="1">
      <c r="A170" s="269"/>
      <c r="B170" s="270" t="s">
        <v>335</v>
      </c>
      <c r="C170" s="271"/>
      <c r="D170" s="272"/>
      <c r="E170" s="1162"/>
      <c r="F170" s="1163"/>
      <c r="G170" s="396"/>
      <c r="H170" s="396"/>
      <c r="I170" s="396"/>
    </row>
    <row r="171" spans="1:9" s="244" customFormat="1" outlineLevel="1">
      <c r="A171" s="269"/>
      <c r="B171" s="754" t="s">
        <v>336</v>
      </c>
      <c r="C171" s="271"/>
      <c r="D171" s="272"/>
      <c r="E171" s="1162"/>
      <c r="F171" s="1163"/>
      <c r="G171" s="396"/>
      <c r="H171" s="396"/>
      <c r="I171" s="396"/>
    </row>
    <row r="172" spans="1:9" s="244" customFormat="1" outlineLevel="1">
      <c r="A172" s="277"/>
      <c r="B172" s="278" t="s">
        <v>337</v>
      </c>
      <c r="C172" s="279"/>
      <c r="D172" s="280"/>
      <c r="E172" s="1164"/>
      <c r="F172" s="1165"/>
      <c r="G172" s="396"/>
      <c r="H172" s="396"/>
      <c r="I172" s="396"/>
    </row>
    <row r="173" spans="1:9" s="42" customFormat="1" ht="13.5" thickBot="1">
      <c r="A173" s="37"/>
      <c r="B173" s="38"/>
      <c r="C173" s="39"/>
      <c r="D173" s="40"/>
      <c r="E173" s="1176"/>
      <c r="F173" s="1209"/>
      <c r="G173" s="13"/>
      <c r="H173" s="41"/>
      <c r="I173" s="41"/>
    </row>
    <row r="174" spans="1:9" s="46" customFormat="1" ht="20.100000000000001" customHeight="1" thickBot="1">
      <c r="A174" s="43"/>
      <c r="B174" s="193" t="s">
        <v>338</v>
      </c>
      <c r="C174" s="112"/>
      <c r="D174" s="112"/>
      <c r="E174" s="1251"/>
      <c r="F174" s="1428">
        <f>SUM(F169:F172)</f>
        <v>0</v>
      </c>
      <c r="G174" s="45"/>
      <c r="H174" s="45"/>
      <c r="I174" s="45"/>
    </row>
    <row r="175" spans="1:9" s="87" customFormat="1">
      <c r="A175" s="100"/>
      <c r="B175" s="101"/>
      <c r="C175" s="102"/>
      <c r="D175" s="103"/>
      <c r="E175" s="1182"/>
      <c r="F175" s="1209"/>
      <c r="G175" s="25"/>
      <c r="H175" s="25"/>
      <c r="I175" s="25"/>
    </row>
    <row r="176" spans="1:9" s="46" customFormat="1" ht="20.100000000000001" customHeight="1">
      <c r="A176" s="104" t="s">
        <v>2145</v>
      </c>
      <c r="B176" s="105" t="s">
        <v>339</v>
      </c>
      <c r="C176" s="106"/>
      <c r="D176" s="107"/>
      <c r="E176" s="1210"/>
      <c r="F176" s="1211"/>
      <c r="G176" s="45"/>
      <c r="H176" s="45"/>
      <c r="I176" s="45"/>
    </row>
    <row r="177" spans="1:9" s="42" customFormat="1" collapsed="1">
      <c r="A177" s="108"/>
      <c r="B177" s="109"/>
      <c r="C177" s="110"/>
      <c r="D177" s="111"/>
      <c r="E177" s="1212"/>
      <c r="F177" s="1213"/>
      <c r="G177" s="13"/>
      <c r="H177" s="41"/>
      <c r="I177" s="41"/>
    </row>
    <row r="178" spans="1:9" s="244" customFormat="1" outlineLevel="1">
      <c r="A178" s="273" t="s">
        <v>490</v>
      </c>
      <c r="B178" s="274" t="s">
        <v>67</v>
      </c>
      <c r="C178" s="275" t="s">
        <v>491</v>
      </c>
      <c r="D178" s="276">
        <v>3</v>
      </c>
      <c r="E178" s="246"/>
      <c r="F178" s="1185" t="str">
        <f t="shared" ref="F178" si="27">IF(N(E178),ROUND(E178*D178,2),"")</f>
        <v/>
      </c>
      <c r="G178" s="396"/>
      <c r="H178" s="396"/>
      <c r="I178" s="396"/>
    </row>
    <row r="179" spans="1:9" s="244" customFormat="1" ht="89.25" outlineLevel="1">
      <c r="A179" s="269"/>
      <c r="B179" s="270" t="s">
        <v>62</v>
      </c>
      <c r="C179" s="271"/>
      <c r="D179" s="272"/>
      <c r="E179" s="1162"/>
      <c r="F179" s="1163"/>
      <c r="G179" s="396"/>
      <c r="H179" s="396"/>
      <c r="I179" s="396"/>
    </row>
    <row r="180" spans="1:9" s="244" customFormat="1" outlineLevel="1">
      <c r="A180" s="269"/>
      <c r="B180" s="754" t="s">
        <v>64</v>
      </c>
      <c r="C180" s="271"/>
      <c r="D180" s="272"/>
      <c r="E180" s="1162"/>
      <c r="F180" s="1163"/>
      <c r="G180" s="396"/>
      <c r="H180" s="396"/>
      <c r="I180" s="396"/>
    </row>
    <row r="181" spans="1:9" s="244" customFormat="1" outlineLevel="1">
      <c r="A181" s="269"/>
      <c r="B181" s="754" t="s">
        <v>65</v>
      </c>
      <c r="C181" s="271"/>
      <c r="D181" s="272"/>
      <c r="E181" s="1162"/>
      <c r="F181" s="1163"/>
      <c r="G181" s="396"/>
      <c r="H181" s="396"/>
      <c r="I181" s="396"/>
    </row>
    <row r="182" spans="1:9" s="244" customFormat="1" outlineLevel="1">
      <c r="A182" s="269"/>
      <c r="B182" s="754" t="s">
        <v>66</v>
      </c>
      <c r="C182" s="271"/>
      <c r="D182" s="272"/>
      <c r="E182" s="1162"/>
      <c r="F182" s="1163"/>
      <c r="G182" s="396"/>
      <c r="H182" s="396"/>
      <c r="I182" s="396"/>
    </row>
    <row r="183" spans="1:9" s="244" customFormat="1" outlineLevel="1">
      <c r="A183" s="277"/>
      <c r="B183" s="278" t="s">
        <v>63</v>
      </c>
      <c r="C183" s="279"/>
      <c r="D183" s="280"/>
      <c r="E183" s="1164"/>
      <c r="F183" s="1165"/>
      <c r="G183" s="396"/>
      <c r="H183" s="396"/>
      <c r="I183" s="396"/>
    </row>
    <row r="184" spans="1:9" s="244" customFormat="1" outlineLevel="1">
      <c r="A184" s="269"/>
      <c r="B184" s="270"/>
      <c r="C184" s="271"/>
      <c r="D184" s="272"/>
      <c r="E184" s="1162"/>
      <c r="F184" s="1163"/>
      <c r="G184" s="396"/>
      <c r="H184" s="396"/>
      <c r="I184" s="396"/>
    </row>
    <row r="185" spans="1:9" s="244" customFormat="1" ht="14.25" outlineLevel="1">
      <c r="A185" s="273" t="s">
        <v>492</v>
      </c>
      <c r="B185" s="274" t="s">
        <v>340</v>
      </c>
      <c r="C185" s="275" t="s">
        <v>159</v>
      </c>
      <c r="D185" s="276">
        <v>2</v>
      </c>
      <c r="E185" s="246"/>
      <c r="F185" s="1185" t="str">
        <f t="shared" ref="F185" si="28">IF(N(E185),ROUND(E185*D185,2),"")</f>
        <v/>
      </c>
      <c r="G185" s="396"/>
      <c r="H185" s="396"/>
      <c r="I185" s="396"/>
    </row>
    <row r="186" spans="1:9" s="244" customFormat="1" ht="76.5" outlineLevel="1">
      <c r="A186" s="269"/>
      <c r="B186" s="270" t="s">
        <v>71</v>
      </c>
      <c r="C186" s="271"/>
      <c r="D186" s="272"/>
      <c r="E186" s="1162"/>
      <c r="F186" s="1163"/>
      <c r="G186" s="396"/>
      <c r="H186" s="396"/>
      <c r="I186" s="396"/>
    </row>
    <row r="187" spans="1:9" s="244" customFormat="1" outlineLevel="1">
      <c r="A187" s="269"/>
      <c r="B187" s="754" t="s">
        <v>68</v>
      </c>
      <c r="C187" s="271"/>
      <c r="D187" s="272"/>
      <c r="E187" s="1162"/>
      <c r="F187" s="1163"/>
      <c r="G187" s="396"/>
      <c r="H187" s="396"/>
      <c r="I187" s="396"/>
    </row>
    <row r="188" spans="1:9" s="244" customFormat="1" outlineLevel="1">
      <c r="A188" s="269"/>
      <c r="B188" s="754" t="s">
        <v>69</v>
      </c>
      <c r="C188" s="271"/>
      <c r="D188" s="272"/>
      <c r="E188" s="1162"/>
      <c r="F188" s="1163"/>
      <c r="G188" s="396"/>
      <c r="H188" s="396"/>
      <c r="I188" s="396"/>
    </row>
    <row r="189" spans="1:9" s="244" customFormat="1" outlineLevel="1">
      <c r="A189" s="269"/>
      <c r="B189" s="754" t="s">
        <v>70</v>
      </c>
      <c r="C189" s="271"/>
      <c r="D189" s="272"/>
      <c r="E189" s="1162"/>
      <c r="F189" s="1163"/>
      <c r="G189" s="396"/>
      <c r="H189" s="396"/>
      <c r="I189" s="396"/>
    </row>
    <row r="190" spans="1:9" s="244" customFormat="1" outlineLevel="1">
      <c r="A190" s="269"/>
      <c r="B190" s="754" t="s">
        <v>72</v>
      </c>
      <c r="C190" s="271"/>
      <c r="D190" s="272"/>
      <c r="E190" s="1162"/>
      <c r="F190" s="1163"/>
      <c r="G190" s="396"/>
      <c r="H190" s="396"/>
      <c r="I190" s="396"/>
    </row>
    <row r="191" spans="1:9" s="244" customFormat="1" outlineLevel="1">
      <c r="A191" s="269"/>
      <c r="B191" s="755" t="s">
        <v>75</v>
      </c>
      <c r="C191" s="271"/>
      <c r="D191" s="272"/>
      <c r="E191" s="1162"/>
      <c r="F191" s="1163"/>
      <c r="G191" s="396"/>
      <c r="H191" s="396"/>
      <c r="I191" s="396"/>
    </row>
    <row r="192" spans="1:9" s="244" customFormat="1" outlineLevel="1">
      <c r="A192" s="269"/>
      <c r="B192" s="755" t="s">
        <v>73</v>
      </c>
      <c r="C192" s="271"/>
      <c r="D192" s="272"/>
      <c r="E192" s="1162"/>
      <c r="F192" s="1163"/>
      <c r="G192" s="396"/>
      <c r="H192" s="396"/>
      <c r="I192" s="396"/>
    </row>
    <row r="193" spans="1:9" s="244" customFormat="1" outlineLevel="1">
      <c r="A193" s="269"/>
      <c r="B193" s="755" t="s">
        <v>76</v>
      </c>
      <c r="C193" s="271"/>
      <c r="D193" s="272"/>
      <c r="E193" s="1162"/>
      <c r="F193" s="1163"/>
      <c r="G193" s="396"/>
      <c r="H193" s="396"/>
      <c r="I193" s="396"/>
    </row>
    <row r="194" spans="1:9" s="244" customFormat="1" outlineLevel="1">
      <c r="A194" s="277"/>
      <c r="B194" s="278" t="s">
        <v>77</v>
      </c>
      <c r="C194" s="279"/>
      <c r="D194" s="280"/>
      <c r="E194" s="1164"/>
      <c r="F194" s="1165"/>
      <c r="G194" s="396"/>
      <c r="H194" s="396"/>
      <c r="I194" s="396"/>
    </row>
    <row r="195" spans="1:9" s="244" customFormat="1" outlineLevel="1">
      <c r="A195" s="269"/>
      <c r="B195" s="270"/>
      <c r="C195" s="271"/>
      <c r="D195" s="272"/>
      <c r="E195" s="1162"/>
      <c r="F195" s="1163"/>
      <c r="G195" s="396"/>
      <c r="H195" s="396"/>
      <c r="I195" s="396"/>
    </row>
    <row r="196" spans="1:9" s="42" customFormat="1" outlineLevel="1">
      <c r="A196" s="313" t="s">
        <v>493</v>
      </c>
      <c r="B196" s="253" t="s">
        <v>78</v>
      </c>
      <c r="C196" s="254"/>
      <c r="D196" s="255"/>
      <c r="E196" s="1004"/>
      <c r="F196" s="1004"/>
      <c r="G196" s="902"/>
      <c r="H196" s="902"/>
      <c r="I196" s="902"/>
    </row>
    <row r="197" spans="1:9" s="42" customFormat="1" ht="25.5" outlineLevel="1">
      <c r="A197" s="344"/>
      <c r="B197" s="6" t="s">
        <v>79</v>
      </c>
      <c r="C197" s="315"/>
      <c r="D197" s="258"/>
      <c r="E197" s="1005"/>
      <c r="F197" s="1005"/>
      <c r="G197" s="902"/>
      <c r="H197" s="902"/>
      <c r="I197" s="902"/>
    </row>
    <row r="198" spans="1:9" s="42" customFormat="1" outlineLevel="1">
      <c r="A198" s="345"/>
      <c r="B198" s="26" t="s">
        <v>537</v>
      </c>
      <c r="C198" s="416"/>
      <c r="D198" s="261"/>
      <c r="E198" s="1006"/>
      <c r="F198" s="1006"/>
      <c r="G198" s="902"/>
      <c r="H198" s="902"/>
      <c r="I198" s="902"/>
    </row>
    <row r="199" spans="1:9" s="42" customFormat="1" outlineLevel="1">
      <c r="A199" s="262" t="s">
        <v>498</v>
      </c>
      <c r="B199" s="749" t="s">
        <v>341</v>
      </c>
      <c r="C199" s="2" t="s">
        <v>491</v>
      </c>
      <c r="D199" s="264">
        <v>4</v>
      </c>
      <c r="E199" s="242"/>
      <c r="F199" s="1184" t="str">
        <f t="shared" ref="F199" si="29">IF(N(E199),ROUND(E199*D199,2),"")</f>
        <v/>
      </c>
      <c r="G199" s="902"/>
      <c r="H199" s="902"/>
      <c r="I199" s="902"/>
    </row>
    <row r="200" spans="1:9" s="249" customFormat="1" outlineLevel="1">
      <c r="A200" s="311"/>
      <c r="B200" s="312"/>
      <c r="C200" s="409"/>
      <c r="D200" s="410"/>
      <c r="E200" s="1266"/>
      <c r="F200" s="1266"/>
      <c r="G200" s="402"/>
      <c r="H200" s="402"/>
      <c r="I200" s="402"/>
    </row>
    <row r="201" spans="1:9" s="42" customFormat="1" outlineLevel="1">
      <c r="A201" s="313" t="s">
        <v>901</v>
      </c>
      <c r="B201" s="253" t="s">
        <v>80</v>
      </c>
      <c r="C201" s="254"/>
      <c r="D201" s="255"/>
      <c r="E201" s="1004"/>
      <c r="F201" s="1004"/>
      <c r="G201" s="902"/>
      <c r="H201" s="902"/>
      <c r="I201" s="902"/>
    </row>
    <row r="202" spans="1:9" s="42" customFormat="1" ht="51" outlineLevel="1">
      <c r="A202" s="344"/>
      <c r="B202" s="6" t="s">
        <v>1663</v>
      </c>
      <c r="C202" s="315"/>
      <c r="D202" s="258"/>
      <c r="E202" s="1005"/>
      <c r="F202" s="1005"/>
      <c r="G202" s="902"/>
      <c r="H202" s="902"/>
      <c r="I202" s="902"/>
    </row>
    <row r="203" spans="1:9" s="42" customFormat="1" outlineLevel="1">
      <c r="A203" s="345"/>
      <c r="B203" s="26" t="s">
        <v>161</v>
      </c>
      <c r="C203" s="416"/>
      <c r="D203" s="261"/>
      <c r="E203" s="1006"/>
      <c r="F203" s="1006"/>
      <c r="G203" s="902"/>
      <c r="H203" s="902"/>
      <c r="I203" s="902"/>
    </row>
    <row r="204" spans="1:9" s="42" customFormat="1" outlineLevel="1">
      <c r="A204" s="262" t="s">
        <v>500</v>
      </c>
      <c r="B204" s="750" t="s">
        <v>342</v>
      </c>
      <c r="C204" s="2" t="s">
        <v>1063</v>
      </c>
      <c r="D204" s="264">
        <v>10</v>
      </c>
      <c r="E204" s="242"/>
      <c r="F204" s="1184" t="str">
        <f t="shared" ref="F204" si="30">IF(N(E204),ROUND(E204*D204,2),"")</f>
        <v/>
      </c>
      <c r="G204" s="902"/>
      <c r="H204" s="902"/>
      <c r="I204" s="902"/>
    </row>
    <row r="205" spans="1:9" s="249" customFormat="1" outlineLevel="1">
      <c r="A205" s="311"/>
      <c r="B205" s="312"/>
      <c r="C205" s="409"/>
      <c r="D205" s="410"/>
      <c r="E205" s="1266"/>
      <c r="F205" s="1266"/>
      <c r="G205" s="402"/>
      <c r="H205" s="402"/>
      <c r="I205" s="402"/>
    </row>
    <row r="206" spans="1:9" s="42" customFormat="1" outlineLevel="1">
      <c r="A206" s="313" t="s">
        <v>588</v>
      </c>
      <c r="B206" s="253" t="s">
        <v>81</v>
      </c>
      <c r="C206" s="254"/>
      <c r="D206" s="255"/>
      <c r="E206" s="1004"/>
      <c r="F206" s="1004"/>
      <c r="G206" s="902"/>
      <c r="H206" s="902"/>
      <c r="I206" s="902"/>
    </row>
    <row r="207" spans="1:9" s="42" customFormat="1" ht="38.25" outlineLevel="1">
      <c r="A207" s="344"/>
      <c r="B207" s="6" t="s">
        <v>82</v>
      </c>
      <c r="C207" s="315"/>
      <c r="D207" s="258"/>
      <c r="E207" s="1005"/>
      <c r="F207" s="1005"/>
      <c r="G207" s="902"/>
      <c r="H207" s="902"/>
      <c r="I207" s="902"/>
    </row>
    <row r="208" spans="1:9" s="42" customFormat="1" outlineLevel="1">
      <c r="A208" s="345"/>
      <c r="B208" s="26" t="s">
        <v>161</v>
      </c>
      <c r="C208" s="416"/>
      <c r="D208" s="261"/>
      <c r="E208" s="1006"/>
      <c r="F208" s="1006"/>
      <c r="G208" s="902"/>
      <c r="H208" s="902"/>
      <c r="I208" s="902"/>
    </row>
    <row r="209" spans="1:9" s="42" customFormat="1" outlineLevel="1">
      <c r="A209" s="262" t="s">
        <v>501</v>
      </c>
      <c r="B209" s="750" t="s">
        <v>342</v>
      </c>
      <c r="C209" s="2" t="s">
        <v>1063</v>
      </c>
      <c r="D209" s="264">
        <v>5</v>
      </c>
      <c r="E209" s="242"/>
      <c r="F209" s="1184" t="str">
        <f t="shared" ref="F209" si="31">IF(N(E209),ROUND(E209*D209,2),"")</f>
        <v/>
      </c>
      <c r="G209" s="902"/>
      <c r="H209" s="902"/>
      <c r="I209" s="902"/>
    </row>
    <row r="210" spans="1:9" s="249" customFormat="1" outlineLevel="1">
      <c r="A210" s="311"/>
      <c r="B210" s="312"/>
      <c r="C210" s="409"/>
      <c r="D210" s="410"/>
      <c r="E210" s="1266"/>
      <c r="F210" s="1266"/>
      <c r="G210" s="402"/>
      <c r="H210" s="402"/>
      <c r="I210" s="402"/>
    </row>
    <row r="211" spans="1:9" s="42" customFormat="1" outlineLevel="1">
      <c r="A211" s="313" t="s">
        <v>494</v>
      </c>
      <c r="B211" s="253" t="s">
        <v>87</v>
      </c>
      <c r="C211" s="254"/>
      <c r="D211" s="255"/>
      <c r="E211" s="1004"/>
      <c r="F211" s="1004"/>
      <c r="G211" s="902"/>
      <c r="H211" s="902"/>
      <c r="I211" s="902"/>
    </row>
    <row r="212" spans="1:9" s="42" customFormat="1" ht="25.5" outlineLevel="1">
      <c r="A212" s="344"/>
      <c r="B212" s="6" t="s">
        <v>89</v>
      </c>
      <c r="C212" s="315"/>
      <c r="D212" s="258"/>
      <c r="E212" s="1005"/>
      <c r="F212" s="1005"/>
      <c r="G212" s="902"/>
      <c r="H212" s="902"/>
      <c r="I212" s="902"/>
    </row>
    <row r="213" spans="1:9" s="42" customFormat="1" outlineLevel="1">
      <c r="A213" s="345"/>
      <c r="B213" s="26" t="s">
        <v>90</v>
      </c>
      <c r="C213" s="416"/>
      <c r="D213" s="261"/>
      <c r="E213" s="1006"/>
      <c r="F213" s="1006"/>
      <c r="G213" s="902"/>
      <c r="H213" s="902"/>
      <c r="I213" s="902"/>
    </row>
    <row r="214" spans="1:9" s="42" customFormat="1" outlineLevel="1">
      <c r="A214" s="262" t="s">
        <v>519</v>
      </c>
      <c r="B214" s="750" t="s">
        <v>88</v>
      </c>
      <c r="C214" s="2" t="s">
        <v>491</v>
      </c>
      <c r="D214" s="264">
        <v>8</v>
      </c>
      <c r="E214" s="242"/>
      <c r="F214" s="1184" t="str">
        <f t="shared" ref="F214" si="32">IF(N(E214),ROUND(E214*D214,2),"")</f>
        <v/>
      </c>
      <c r="G214" s="902"/>
      <c r="H214" s="902"/>
      <c r="I214" s="902"/>
    </row>
    <row r="215" spans="1:9" s="249" customFormat="1" outlineLevel="1">
      <c r="A215" s="311"/>
      <c r="B215" s="312"/>
      <c r="C215" s="409"/>
      <c r="D215" s="410"/>
      <c r="E215" s="1266"/>
      <c r="F215" s="1266"/>
      <c r="G215" s="402"/>
      <c r="H215" s="402"/>
      <c r="I215" s="402"/>
    </row>
    <row r="216" spans="1:9" s="42" customFormat="1" outlineLevel="1">
      <c r="A216" s="313" t="s">
        <v>897</v>
      </c>
      <c r="B216" s="253" t="s">
        <v>91</v>
      </c>
      <c r="C216" s="254"/>
      <c r="D216" s="255"/>
      <c r="E216" s="1004"/>
      <c r="F216" s="1004"/>
      <c r="G216" s="902"/>
      <c r="H216" s="902"/>
      <c r="I216" s="902"/>
    </row>
    <row r="217" spans="1:9" s="42" customFormat="1" ht="38.25" outlineLevel="1">
      <c r="A217" s="344"/>
      <c r="B217" s="6" t="s">
        <v>1662</v>
      </c>
      <c r="C217" s="315"/>
      <c r="D217" s="258"/>
      <c r="E217" s="1005"/>
      <c r="F217" s="1005"/>
      <c r="G217" s="902"/>
      <c r="H217" s="902"/>
      <c r="I217" s="902"/>
    </row>
    <row r="218" spans="1:9" s="42" customFormat="1" outlineLevel="1">
      <c r="A218" s="345"/>
      <c r="B218" s="26" t="s">
        <v>92</v>
      </c>
      <c r="C218" s="416"/>
      <c r="D218" s="261"/>
      <c r="E218" s="1006"/>
      <c r="F218" s="1006"/>
      <c r="G218" s="902"/>
      <c r="H218" s="902"/>
      <c r="I218" s="902"/>
    </row>
    <row r="219" spans="1:9" s="42" customFormat="1" outlineLevel="1">
      <c r="A219" s="262" t="s">
        <v>520</v>
      </c>
      <c r="B219" s="750" t="s">
        <v>342</v>
      </c>
      <c r="C219" s="2" t="s">
        <v>491</v>
      </c>
      <c r="D219" s="264">
        <v>5</v>
      </c>
      <c r="E219" s="242"/>
      <c r="F219" s="1184" t="str">
        <f t="shared" ref="F219" si="33">IF(N(E219),ROUND(E219*D219,2),"")</f>
        <v/>
      </c>
      <c r="G219" s="902"/>
      <c r="H219" s="902"/>
      <c r="I219" s="902"/>
    </row>
    <row r="220" spans="1:9" s="249" customFormat="1" outlineLevel="1">
      <c r="A220" s="311"/>
      <c r="B220" s="312"/>
      <c r="C220" s="409"/>
      <c r="D220" s="410"/>
      <c r="E220" s="1266"/>
      <c r="F220" s="1266"/>
      <c r="G220" s="402"/>
      <c r="H220" s="402"/>
      <c r="I220" s="402"/>
    </row>
    <row r="221" spans="1:9" s="251" customFormat="1" outlineLevel="1">
      <c r="A221" s="273" t="s">
        <v>898</v>
      </c>
      <c r="B221" s="274" t="s">
        <v>1664</v>
      </c>
      <c r="C221" s="325" t="s">
        <v>491</v>
      </c>
      <c r="D221" s="31">
        <v>5</v>
      </c>
      <c r="E221" s="250"/>
      <c r="F221" s="1464" t="str">
        <f t="shared" ref="F221" si="34">IF(N(E221),ROUND(E221*D221,2),"")</f>
        <v/>
      </c>
      <c r="G221" s="1001"/>
      <c r="H221" s="1001"/>
      <c r="I221" s="1001"/>
    </row>
    <row r="222" spans="1:9" s="251" customFormat="1" ht="51" outlineLevel="1">
      <c r="A222" s="269"/>
      <c r="B222" s="270" t="s">
        <v>1665</v>
      </c>
      <c r="C222" s="321"/>
      <c r="D222" s="32"/>
      <c r="E222" s="1188"/>
      <c r="F222" s="1189"/>
      <c r="G222" s="1001"/>
      <c r="H222" s="1001"/>
      <c r="I222" s="1001"/>
    </row>
    <row r="223" spans="1:9" s="251" customFormat="1" outlineLevel="1">
      <c r="A223" s="277"/>
      <c r="B223" s="278" t="s">
        <v>631</v>
      </c>
      <c r="C223" s="322"/>
      <c r="D223" s="323"/>
      <c r="E223" s="1190"/>
      <c r="F223" s="1190"/>
      <c r="G223" s="1001"/>
      <c r="H223" s="1001"/>
      <c r="I223" s="1001"/>
    </row>
    <row r="224" spans="1:9" s="251" customFormat="1" outlineLevel="1">
      <c r="A224" s="269"/>
      <c r="B224" s="270"/>
      <c r="C224" s="36"/>
      <c r="D224" s="32"/>
      <c r="E224" s="1188"/>
      <c r="F224" s="1189"/>
      <c r="G224" s="1001"/>
      <c r="H224" s="1001"/>
      <c r="I224" s="1001"/>
    </row>
    <row r="225" spans="1:9" s="14" customFormat="1" outlineLevel="1">
      <c r="A225" s="533" t="s">
        <v>899</v>
      </c>
      <c r="B225" s="361" t="s">
        <v>635</v>
      </c>
      <c r="C225" s="395" t="s">
        <v>159</v>
      </c>
      <c r="D225" s="377">
        <v>5</v>
      </c>
      <c r="E225" s="332"/>
      <c r="F225" s="1341" t="str">
        <f t="shared" ref="F225" si="35">IF(N(E225),ROUND(E225*D225,2),"")</f>
        <v/>
      </c>
      <c r="G225" s="41"/>
      <c r="H225" s="41"/>
      <c r="I225" s="41"/>
    </row>
    <row r="226" spans="1:9" s="14" customFormat="1" ht="63.75" outlineLevel="1">
      <c r="A226" s="500"/>
      <c r="B226" s="751" t="s">
        <v>1666</v>
      </c>
      <c r="C226" s="538"/>
      <c r="D226" s="539"/>
      <c r="E226" s="1301"/>
      <c r="F226" s="1301"/>
      <c r="G226" s="41"/>
      <c r="H226" s="41"/>
      <c r="I226" s="41"/>
    </row>
    <row r="227" spans="1:9" s="14" customFormat="1" outlineLevel="1">
      <c r="A227" s="540"/>
      <c r="B227" s="541" t="s">
        <v>386</v>
      </c>
      <c r="C227" s="542"/>
      <c r="D227" s="543"/>
      <c r="E227" s="1335"/>
      <c r="F227" s="1335"/>
      <c r="G227" s="41"/>
      <c r="H227" s="41"/>
      <c r="I227" s="41"/>
    </row>
    <row r="228" spans="1:9" s="42" customFormat="1" ht="13.5" thickBot="1">
      <c r="A228" s="37"/>
      <c r="B228" s="38"/>
      <c r="C228" s="39"/>
      <c r="D228" s="40"/>
      <c r="E228" s="1176"/>
      <c r="F228" s="1209"/>
      <c r="G228" s="13"/>
      <c r="H228" s="41"/>
      <c r="I228" s="41"/>
    </row>
    <row r="229" spans="1:9" s="46" customFormat="1" ht="20.100000000000001" customHeight="1" thickBot="1">
      <c r="A229" s="43"/>
      <c r="B229" s="88" t="s">
        <v>2149</v>
      </c>
      <c r="C229" s="112"/>
      <c r="D229" s="112"/>
      <c r="E229" s="1251"/>
      <c r="F229" s="1428">
        <f>SUM(F178:F227)</f>
        <v>0</v>
      </c>
      <c r="G229" s="45"/>
      <c r="H229" s="45"/>
      <c r="I229" s="45"/>
    </row>
    <row r="230" spans="1:9" s="87" customFormat="1">
      <c r="A230" s="100"/>
      <c r="B230" s="101"/>
      <c r="C230" s="102"/>
      <c r="D230" s="103"/>
      <c r="E230" s="1182"/>
      <c r="F230" s="1209"/>
      <c r="G230" s="25"/>
      <c r="H230" s="25"/>
      <c r="I230" s="25"/>
    </row>
    <row r="231" spans="1:9" s="115" customFormat="1" ht="20.100000000000001" customHeight="1">
      <c r="A231" s="194" t="str">
        <f>"REKAPITULACIJA "&amp;B5</f>
        <v>REKAPITULACIJA Glavna zgrada</v>
      </c>
      <c r="B231" s="80"/>
      <c r="C231" s="99"/>
      <c r="D231" s="99"/>
      <c r="E231" s="1207"/>
      <c r="F231" s="1208"/>
      <c r="G231" s="114"/>
      <c r="H231" s="114"/>
      <c r="I231" s="114"/>
    </row>
    <row r="232" spans="1:9" s="115" customFormat="1" ht="23.25" customHeight="1">
      <c r="A232" s="116" t="str">
        <f>A7</f>
        <v>6.1.1.</v>
      </c>
      <c r="B232" s="117" t="str">
        <f>B7</f>
        <v>Instalacija VRV sustava - grijanje i hlađenje</v>
      </c>
      <c r="C232" s="118"/>
      <c r="D232" s="119"/>
      <c r="E232" s="1237"/>
      <c r="F232" s="1238">
        <f>F117</f>
        <v>0</v>
      </c>
      <c r="G232" s="114"/>
      <c r="H232" s="114"/>
      <c r="I232" s="114"/>
    </row>
    <row r="233" spans="1:9" s="115" customFormat="1" ht="23.25" customHeight="1">
      <c r="A233" s="120" t="str">
        <f>A119</f>
        <v>6.1.2.</v>
      </c>
      <c r="B233" s="121" t="str">
        <f>B119</f>
        <v>Instalacija hlađenja - tehnička soba</v>
      </c>
      <c r="C233" s="122"/>
      <c r="D233" s="123"/>
      <c r="E233" s="1239"/>
      <c r="F233" s="1240">
        <f>F165</f>
        <v>0</v>
      </c>
      <c r="G233" s="114"/>
      <c r="H233" s="114"/>
      <c r="I233" s="114"/>
    </row>
    <row r="234" spans="1:9" s="115" customFormat="1" ht="23.25" customHeight="1">
      <c r="A234" s="120" t="str">
        <f>A167</f>
        <v>6.1.3.</v>
      </c>
      <c r="B234" s="121" t="str">
        <f>B167</f>
        <v>Električne grijače ploče</v>
      </c>
      <c r="C234" s="122"/>
      <c r="D234" s="123"/>
      <c r="E234" s="1239"/>
      <c r="F234" s="1240">
        <f>F174</f>
        <v>0</v>
      </c>
      <c r="G234" s="114"/>
      <c r="H234" s="114"/>
      <c r="I234" s="114"/>
    </row>
    <row r="235" spans="1:9" s="115" customFormat="1" ht="23.25" customHeight="1">
      <c r="A235" s="124" t="str">
        <f>A176</f>
        <v>6.1.4.</v>
      </c>
      <c r="B235" s="121" t="str">
        <f>B176</f>
        <v>Ventilacija</v>
      </c>
      <c r="C235" s="122"/>
      <c r="D235" s="123"/>
      <c r="E235" s="1239"/>
      <c r="F235" s="1240">
        <f>F229</f>
        <v>0</v>
      </c>
      <c r="G235" s="114"/>
      <c r="H235" s="114"/>
      <c r="I235" s="114"/>
    </row>
    <row r="236" spans="1:9" s="115" customFormat="1" ht="13.5" thickBot="1">
      <c r="A236" s="126"/>
      <c r="B236" s="127"/>
      <c r="C236" s="128"/>
      <c r="D236" s="129"/>
      <c r="E236" s="1246"/>
      <c r="F236" s="1247"/>
      <c r="G236" s="114"/>
      <c r="H236" s="114"/>
      <c r="I236" s="114"/>
    </row>
    <row r="237" spans="1:9" s="134" customFormat="1" ht="27.75" customHeight="1" thickTop="1" thickBot="1">
      <c r="A237" s="154"/>
      <c r="B237" s="130" t="str">
        <f>"UKUPNO "&amp;B5&amp;":"</f>
        <v>UKUPNO Glavna zgrada:</v>
      </c>
      <c r="C237" s="131"/>
      <c r="D237" s="132"/>
      <c r="E237" s="1248"/>
      <c r="F237" s="1249">
        <f>SUM(F232:F236)</f>
        <v>0</v>
      </c>
      <c r="G237" s="133"/>
      <c r="H237" s="133"/>
      <c r="I237" s="133"/>
    </row>
    <row r="238" spans="1:9">
      <c r="A238" s="135"/>
      <c r="B238" s="136"/>
      <c r="C238" s="137"/>
      <c r="D238" s="137"/>
      <c r="E238" s="1243"/>
      <c r="F238" s="1244"/>
    </row>
    <row r="239" spans="1:9" s="46" customFormat="1" ht="20.100000000000001" customHeight="1">
      <c r="A239" s="79" t="s">
        <v>586</v>
      </c>
      <c r="B239" s="80" t="s">
        <v>1676</v>
      </c>
      <c r="C239" s="98"/>
      <c r="D239" s="99"/>
      <c r="E239" s="1207"/>
      <c r="F239" s="1208"/>
      <c r="G239" s="45"/>
      <c r="H239" s="45"/>
      <c r="I239" s="45"/>
    </row>
    <row r="240" spans="1:9" s="87" customFormat="1">
      <c r="A240" s="100"/>
      <c r="B240" s="101"/>
      <c r="C240" s="102"/>
      <c r="D240" s="103"/>
      <c r="E240" s="1182"/>
      <c r="F240" s="1209"/>
      <c r="G240" s="25"/>
      <c r="H240" s="25"/>
      <c r="I240" s="25"/>
    </row>
    <row r="241" spans="1:9" s="46" customFormat="1" ht="20.100000000000001" customHeight="1">
      <c r="A241" s="104" t="s">
        <v>1667</v>
      </c>
      <c r="B241" s="141" t="s">
        <v>343</v>
      </c>
      <c r="C241" s="106"/>
      <c r="D241" s="107"/>
      <c r="E241" s="1210"/>
      <c r="F241" s="1211"/>
      <c r="G241" s="45"/>
      <c r="H241" s="45"/>
      <c r="I241" s="45"/>
    </row>
    <row r="242" spans="1:9" s="87" customFormat="1">
      <c r="A242" s="138"/>
      <c r="B242" s="139"/>
      <c r="C242" s="140"/>
      <c r="D242" s="111"/>
      <c r="E242" s="1212"/>
      <c r="F242" s="1213"/>
      <c r="G242" s="25"/>
      <c r="H242" s="25"/>
      <c r="I242" s="25"/>
    </row>
    <row r="243" spans="1:9" s="244" customFormat="1" ht="51" outlineLevel="1">
      <c r="A243" s="273" t="s">
        <v>490</v>
      </c>
      <c r="B243" s="274" t="s">
        <v>344</v>
      </c>
      <c r="C243" s="275" t="s">
        <v>159</v>
      </c>
      <c r="D243" s="276">
        <v>2</v>
      </c>
      <c r="E243" s="246"/>
      <c r="F243" s="1185" t="str">
        <f t="shared" ref="F243" si="36">IF(N(E243),ROUND(E243*D243,2),"")</f>
        <v/>
      </c>
      <c r="G243" s="396"/>
      <c r="H243" s="396"/>
      <c r="I243" s="396"/>
    </row>
    <row r="244" spans="1:9" s="244" customFormat="1" ht="153" outlineLevel="1">
      <c r="A244" s="269"/>
      <c r="B244" s="270" t="s">
        <v>345</v>
      </c>
      <c r="C244" s="271"/>
      <c r="D244" s="272"/>
      <c r="E244" s="1162"/>
      <c r="F244" s="1163"/>
      <c r="G244" s="396"/>
      <c r="H244" s="396"/>
      <c r="I244" s="396"/>
    </row>
    <row r="245" spans="1:9" s="244" customFormat="1" outlineLevel="1">
      <c r="A245" s="277"/>
      <c r="B245" s="278" t="s">
        <v>374</v>
      </c>
      <c r="C245" s="279"/>
      <c r="D245" s="280"/>
      <c r="E245" s="1164"/>
      <c r="F245" s="1165"/>
      <c r="G245" s="396"/>
      <c r="H245" s="396"/>
      <c r="I245" s="396"/>
    </row>
    <row r="246" spans="1:9" s="244" customFormat="1" outlineLevel="1">
      <c r="A246" s="269"/>
      <c r="B246" s="270"/>
      <c r="C246" s="271"/>
      <c r="D246" s="272"/>
      <c r="E246" s="1162"/>
      <c r="F246" s="1163"/>
      <c r="G246" s="396"/>
      <c r="H246" s="396"/>
      <c r="I246" s="396"/>
    </row>
    <row r="247" spans="1:9" s="42" customFormat="1" outlineLevel="1">
      <c r="A247" s="313" t="s">
        <v>492</v>
      </c>
      <c r="B247" s="253" t="s">
        <v>49</v>
      </c>
      <c r="C247" s="254"/>
      <c r="D247" s="255"/>
      <c r="E247" s="1004"/>
      <c r="F247" s="1004"/>
      <c r="G247" s="902"/>
      <c r="H247" s="902"/>
      <c r="I247" s="902"/>
    </row>
    <row r="248" spans="1:9" s="42" customFormat="1" ht="76.5" outlineLevel="1">
      <c r="A248" s="344"/>
      <c r="B248" s="6" t="s">
        <v>48</v>
      </c>
      <c r="C248" s="315"/>
      <c r="D248" s="258"/>
      <c r="E248" s="1005"/>
      <c r="F248" s="1005"/>
      <c r="G248" s="902"/>
      <c r="H248" s="902"/>
      <c r="I248" s="902"/>
    </row>
    <row r="249" spans="1:9" s="42" customFormat="1" outlineLevel="1">
      <c r="A249" s="345"/>
      <c r="B249" s="26" t="s">
        <v>161</v>
      </c>
      <c r="C249" s="416"/>
      <c r="D249" s="261"/>
      <c r="E249" s="1006"/>
      <c r="F249" s="1006"/>
      <c r="G249" s="902"/>
      <c r="H249" s="902"/>
      <c r="I249" s="902"/>
    </row>
    <row r="250" spans="1:9" s="42" customFormat="1" outlineLevel="1">
      <c r="A250" s="262" t="s">
        <v>483</v>
      </c>
      <c r="B250" s="749" t="s">
        <v>329</v>
      </c>
      <c r="C250" s="2" t="s">
        <v>1063</v>
      </c>
      <c r="D250" s="264">
        <v>10</v>
      </c>
      <c r="E250" s="242"/>
      <c r="F250" s="1184" t="str">
        <f t="shared" ref="F250:F251" si="37">IF(N(E250),ROUND(E250*D250,2),"")</f>
        <v/>
      </c>
      <c r="G250" s="902"/>
      <c r="H250" s="902"/>
      <c r="I250" s="902"/>
    </row>
    <row r="251" spans="1:9" s="42" customFormat="1" outlineLevel="1">
      <c r="A251" s="262" t="s">
        <v>484</v>
      </c>
      <c r="B251" s="749" t="s">
        <v>330</v>
      </c>
      <c r="C251" s="2" t="s">
        <v>1063</v>
      </c>
      <c r="D251" s="264">
        <v>10</v>
      </c>
      <c r="E251" s="242"/>
      <c r="F251" s="1184" t="str">
        <f t="shared" si="37"/>
        <v/>
      </c>
      <c r="G251" s="902"/>
      <c r="H251" s="902"/>
      <c r="I251" s="902"/>
    </row>
    <row r="252" spans="1:9" s="249" customFormat="1" outlineLevel="1">
      <c r="A252" s="311"/>
      <c r="B252" s="312"/>
      <c r="C252" s="409"/>
      <c r="D252" s="410"/>
      <c r="E252" s="1266"/>
      <c r="F252" s="1266"/>
      <c r="G252" s="402"/>
      <c r="H252" s="402"/>
      <c r="I252" s="402"/>
    </row>
    <row r="253" spans="1:9" s="42" customFormat="1" outlineLevel="1">
      <c r="A253" s="313" t="s">
        <v>493</v>
      </c>
      <c r="B253" s="253" t="s">
        <v>1965</v>
      </c>
      <c r="C253" s="254"/>
      <c r="D253" s="255"/>
      <c r="E253" s="1004"/>
      <c r="F253" s="1004"/>
      <c r="G253" s="902"/>
      <c r="H253" s="902"/>
      <c r="I253" s="902"/>
    </row>
    <row r="254" spans="1:9" s="42" customFormat="1" ht="63.75" outlineLevel="1">
      <c r="A254" s="344"/>
      <c r="B254" s="6" t="s">
        <v>650</v>
      </c>
      <c r="C254" s="315"/>
      <c r="D254" s="258"/>
      <c r="E254" s="1005"/>
      <c r="F254" s="1005"/>
      <c r="G254" s="902"/>
      <c r="H254" s="902"/>
      <c r="I254" s="902"/>
    </row>
    <row r="255" spans="1:9" s="42" customFormat="1" outlineLevel="1">
      <c r="A255" s="345"/>
      <c r="B255" s="26" t="s">
        <v>161</v>
      </c>
      <c r="C255" s="416"/>
      <c r="D255" s="261"/>
      <c r="E255" s="1006"/>
      <c r="F255" s="1006"/>
      <c r="G255" s="902"/>
      <c r="H255" s="902"/>
      <c r="I255" s="902"/>
    </row>
    <row r="256" spans="1:9" s="42" customFormat="1" outlineLevel="1">
      <c r="A256" s="262" t="s">
        <v>498</v>
      </c>
      <c r="B256" s="750" t="s">
        <v>346</v>
      </c>
      <c r="C256" s="2" t="s">
        <v>1063</v>
      </c>
      <c r="D256" s="264">
        <v>30</v>
      </c>
      <c r="E256" s="242"/>
      <c r="F256" s="1184" t="str">
        <f t="shared" ref="F256" si="38">IF(N(E256),ROUND(E256*D256,2),"")</f>
        <v/>
      </c>
      <c r="G256" s="902"/>
      <c r="H256" s="902"/>
      <c r="I256" s="902"/>
    </row>
    <row r="257" spans="1:9" s="249" customFormat="1" outlineLevel="1">
      <c r="A257" s="311"/>
      <c r="B257" s="312"/>
      <c r="C257" s="409"/>
      <c r="D257" s="410"/>
      <c r="E257" s="1266"/>
      <c r="F257" s="1266"/>
      <c r="G257" s="402"/>
      <c r="H257" s="402"/>
      <c r="I257" s="402"/>
    </row>
    <row r="258" spans="1:9" s="251" customFormat="1" outlineLevel="1">
      <c r="A258" s="273" t="s">
        <v>901</v>
      </c>
      <c r="B258" s="274" t="s">
        <v>14</v>
      </c>
      <c r="C258" s="320" t="s">
        <v>994</v>
      </c>
      <c r="D258" s="31">
        <v>4</v>
      </c>
      <c r="E258" s="250"/>
      <c r="F258" s="1464" t="str">
        <f t="shared" ref="F258" si="39">IF(N(E258),ROUND(E258*D258,2),"")</f>
        <v/>
      </c>
      <c r="G258" s="1001"/>
      <c r="H258" s="1001"/>
      <c r="I258" s="1001"/>
    </row>
    <row r="259" spans="1:9" s="251" customFormat="1" ht="25.5" outlineLevel="1">
      <c r="A259" s="269"/>
      <c r="B259" s="270" t="s">
        <v>16</v>
      </c>
      <c r="C259" s="321"/>
      <c r="D259" s="32"/>
      <c r="E259" s="1188"/>
      <c r="F259" s="1189"/>
      <c r="G259" s="1001"/>
      <c r="H259" s="1001"/>
      <c r="I259" s="1001"/>
    </row>
    <row r="260" spans="1:9" s="251" customFormat="1" outlineLevel="1">
      <c r="A260" s="277"/>
      <c r="B260" s="278" t="s">
        <v>15</v>
      </c>
      <c r="C260" s="322"/>
      <c r="D260" s="323"/>
      <c r="E260" s="1190"/>
      <c r="F260" s="1190"/>
      <c r="G260" s="1001"/>
      <c r="H260" s="1001"/>
      <c r="I260" s="1001"/>
    </row>
    <row r="261" spans="1:9" s="251" customFormat="1" outlineLevel="1">
      <c r="A261" s="269"/>
      <c r="B261" s="270"/>
      <c r="C261" s="36"/>
      <c r="D261" s="32"/>
      <c r="E261" s="1188"/>
      <c r="F261" s="1189"/>
      <c r="G261" s="1001"/>
      <c r="H261" s="1001"/>
      <c r="I261" s="1001"/>
    </row>
    <row r="262" spans="1:9" s="42" customFormat="1" ht="25.5" outlineLevel="1">
      <c r="A262" s="313" t="s">
        <v>588</v>
      </c>
      <c r="B262" s="253" t="s">
        <v>10</v>
      </c>
      <c r="C262" s="254"/>
      <c r="D262" s="255"/>
      <c r="E262" s="1004"/>
      <c r="F262" s="1004"/>
      <c r="G262" s="902"/>
      <c r="H262" s="902"/>
      <c r="I262" s="902"/>
    </row>
    <row r="263" spans="1:9" s="42" customFormat="1" ht="51" outlineLevel="1">
      <c r="A263" s="344"/>
      <c r="B263" s="6" t="s">
        <v>634</v>
      </c>
      <c r="C263" s="315"/>
      <c r="D263" s="258"/>
      <c r="E263" s="1005"/>
      <c r="F263" s="1005"/>
      <c r="G263" s="902"/>
      <c r="H263" s="902"/>
      <c r="I263" s="902"/>
    </row>
    <row r="264" spans="1:9" s="42" customFormat="1" outlineLevel="1">
      <c r="A264" s="345"/>
      <c r="B264" s="26" t="s">
        <v>13</v>
      </c>
      <c r="C264" s="416"/>
      <c r="D264" s="261"/>
      <c r="E264" s="1006"/>
      <c r="F264" s="1006"/>
      <c r="G264" s="902"/>
      <c r="H264" s="902"/>
      <c r="I264" s="902"/>
    </row>
    <row r="265" spans="1:9" s="42" customFormat="1" ht="25.5" outlineLevel="1">
      <c r="A265" s="262" t="s">
        <v>501</v>
      </c>
      <c r="B265" s="750" t="s">
        <v>11</v>
      </c>
      <c r="C265" s="2" t="s">
        <v>1063</v>
      </c>
      <c r="D265" s="414">
        <v>4</v>
      </c>
      <c r="E265" s="400"/>
      <c r="F265" s="1268" t="str">
        <f t="shared" ref="F265:F266" si="40">IF(N(E265),ROUND(E265*D265,2),"")</f>
        <v/>
      </c>
      <c r="G265" s="902"/>
      <c r="H265" s="902"/>
      <c r="I265" s="902"/>
    </row>
    <row r="266" spans="1:9" s="42" customFormat="1" ht="25.5" outlineLevel="1">
      <c r="A266" s="262" t="s">
        <v>502</v>
      </c>
      <c r="B266" s="750" t="s">
        <v>12</v>
      </c>
      <c r="C266" s="2" t="s">
        <v>1063</v>
      </c>
      <c r="D266" s="414">
        <v>4</v>
      </c>
      <c r="E266" s="400"/>
      <c r="F266" s="1268" t="str">
        <f t="shared" si="40"/>
        <v/>
      </c>
      <c r="G266" s="902"/>
      <c r="H266" s="902"/>
      <c r="I266" s="902"/>
    </row>
    <row r="267" spans="1:9" s="249" customFormat="1" outlineLevel="1">
      <c r="A267" s="311"/>
      <c r="B267" s="312"/>
      <c r="C267" s="409"/>
      <c r="D267" s="410"/>
      <c r="E267" s="1266"/>
      <c r="F267" s="1266"/>
      <c r="G267" s="402"/>
      <c r="H267" s="402"/>
      <c r="I267" s="402"/>
    </row>
    <row r="268" spans="1:9" s="251" customFormat="1" outlineLevel="1">
      <c r="A268" s="273" t="s">
        <v>494</v>
      </c>
      <c r="B268" s="274" t="s">
        <v>18</v>
      </c>
      <c r="C268" s="325" t="s">
        <v>491</v>
      </c>
      <c r="D268" s="28">
        <v>2</v>
      </c>
      <c r="E268" s="250"/>
      <c r="F268" s="1464" t="str">
        <f t="shared" ref="F268" si="41">IF(N(E268),ROUND(E268*D268,2),"")</f>
        <v/>
      </c>
      <c r="G268" s="1001"/>
      <c r="H268" s="1001"/>
      <c r="I268" s="1001"/>
    </row>
    <row r="269" spans="1:9" s="251" customFormat="1" ht="38.25" outlineLevel="1">
      <c r="A269" s="269"/>
      <c r="B269" s="270" t="s">
        <v>20</v>
      </c>
      <c r="C269" s="443"/>
      <c r="D269" s="30"/>
      <c r="E269" s="1188"/>
      <c r="F269" s="1189"/>
      <c r="G269" s="1001"/>
      <c r="H269" s="1001"/>
      <c r="I269" s="1001"/>
    </row>
    <row r="270" spans="1:9" s="251" customFormat="1" outlineLevel="1">
      <c r="A270" s="277"/>
      <c r="B270" s="278" t="s">
        <v>19</v>
      </c>
      <c r="C270" s="279"/>
      <c r="D270" s="346"/>
      <c r="E270" s="1190"/>
      <c r="F270" s="1190"/>
      <c r="G270" s="1001"/>
      <c r="H270" s="1001"/>
      <c r="I270" s="1001"/>
    </row>
    <row r="271" spans="1:9" s="251" customFormat="1" outlineLevel="1">
      <c r="A271" s="269"/>
      <c r="B271" s="270"/>
      <c r="C271" s="29"/>
      <c r="D271" s="30"/>
      <c r="E271" s="1188"/>
      <c r="F271" s="1189"/>
      <c r="G271" s="1001"/>
      <c r="H271" s="1001"/>
      <c r="I271" s="1001"/>
    </row>
    <row r="272" spans="1:9" s="251" customFormat="1" ht="25.5" outlineLevel="1">
      <c r="A272" s="273" t="s">
        <v>897</v>
      </c>
      <c r="B272" s="274" t="s">
        <v>52</v>
      </c>
      <c r="C272" s="325" t="s">
        <v>491</v>
      </c>
      <c r="D272" s="28">
        <v>2</v>
      </c>
      <c r="E272" s="247"/>
      <c r="F272" s="1465" t="str">
        <f t="shared" ref="F272" si="42">IF(N(E272),ROUND(E272*D272,2),"")</f>
        <v/>
      </c>
      <c r="G272" s="1001"/>
      <c r="H272" s="1001"/>
      <c r="I272" s="1001"/>
    </row>
    <row r="273" spans="1:9" s="251" customFormat="1" ht="63.75" outlineLevel="1">
      <c r="A273" s="269"/>
      <c r="B273" s="270" t="s">
        <v>53</v>
      </c>
      <c r="C273" s="321"/>
      <c r="D273" s="32"/>
      <c r="E273" s="1188"/>
      <c r="F273" s="1189"/>
      <c r="G273" s="1001"/>
      <c r="H273" s="1001"/>
      <c r="I273" s="1001"/>
    </row>
    <row r="274" spans="1:9" s="251" customFormat="1" outlineLevel="1">
      <c r="A274" s="277"/>
      <c r="B274" s="278" t="s">
        <v>628</v>
      </c>
      <c r="C274" s="322"/>
      <c r="D274" s="323"/>
      <c r="E274" s="1190"/>
      <c r="F274" s="1190"/>
      <c r="G274" s="1001"/>
      <c r="H274" s="1001"/>
      <c r="I274" s="1001"/>
    </row>
    <row r="275" spans="1:9" s="251" customFormat="1" outlineLevel="1">
      <c r="A275" s="269"/>
      <c r="B275" s="270"/>
      <c r="C275" s="36"/>
      <c r="D275" s="32"/>
      <c r="E275" s="1188"/>
      <c r="F275" s="1189"/>
      <c r="G275" s="1001"/>
      <c r="H275" s="1001"/>
      <c r="I275" s="1001"/>
    </row>
    <row r="276" spans="1:9" s="251" customFormat="1" outlineLevel="1">
      <c r="A276" s="273" t="s">
        <v>898</v>
      </c>
      <c r="B276" s="274" t="s">
        <v>54</v>
      </c>
      <c r="C276" s="320" t="s">
        <v>1063</v>
      </c>
      <c r="D276" s="31">
        <v>4</v>
      </c>
      <c r="E276" s="250"/>
      <c r="F276" s="1464" t="str">
        <f t="shared" ref="F276" si="43">IF(N(E276),ROUND(E276*D276,2),"")</f>
        <v/>
      </c>
      <c r="G276" s="1001"/>
      <c r="H276" s="1001"/>
      <c r="I276" s="1001"/>
    </row>
    <row r="277" spans="1:9" s="251" customFormat="1" ht="38.25" outlineLevel="1">
      <c r="A277" s="269"/>
      <c r="B277" s="270" t="s">
        <v>56</v>
      </c>
      <c r="C277" s="321"/>
      <c r="D277" s="32"/>
      <c r="E277" s="1188"/>
      <c r="F277" s="1189"/>
      <c r="G277" s="1001"/>
      <c r="H277" s="1001"/>
      <c r="I277" s="1001"/>
    </row>
    <row r="278" spans="1:9" s="251" customFormat="1" outlineLevel="1">
      <c r="A278" s="277"/>
      <c r="B278" s="278" t="s">
        <v>55</v>
      </c>
      <c r="C278" s="322"/>
      <c r="D278" s="323"/>
      <c r="E278" s="1190"/>
      <c r="F278" s="1190"/>
      <c r="G278" s="1001"/>
      <c r="H278" s="1001"/>
      <c r="I278" s="1001"/>
    </row>
    <row r="279" spans="1:9" s="251" customFormat="1" outlineLevel="1">
      <c r="A279" s="269"/>
      <c r="B279" s="270"/>
      <c r="C279" s="36"/>
      <c r="D279" s="32"/>
      <c r="E279" s="1188"/>
      <c r="F279" s="1189"/>
      <c r="G279" s="1001"/>
      <c r="H279" s="1001"/>
      <c r="I279" s="1001"/>
    </row>
    <row r="280" spans="1:9" s="251" customFormat="1" outlineLevel="1">
      <c r="A280" s="273" t="s">
        <v>899</v>
      </c>
      <c r="B280" s="274" t="s">
        <v>1966</v>
      </c>
      <c r="C280" s="325" t="s">
        <v>491</v>
      </c>
      <c r="D280" s="31">
        <v>2</v>
      </c>
      <c r="E280" s="250"/>
      <c r="F280" s="1464" t="str">
        <f t="shared" ref="F280" si="44">IF(N(E280),ROUND(E280*D280,2),"")</f>
        <v/>
      </c>
      <c r="G280" s="1001"/>
      <c r="H280" s="1001"/>
      <c r="I280" s="1001"/>
    </row>
    <row r="281" spans="1:9" s="251" customFormat="1" ht="63.75" outlineLevel="1">
      <c r="A281" s="269"/>
      <c r="B281" s="270" t="s">
        <v>1677</v>
      </c>
      <c r="C281" s="321"/>
      <c r="D281" s="32"/>
      <c r="E281" s="1188"/>
      <c r="F281" s="1189"/>
      <c r="G281" s="1001"/>
      <c r="H281" s="1001"/>
      <c r="I281" s="1001"/>
    </row>
    <row r="282" spans="1:9" s="251" customFormat="1" outlineLevel="1">
      <c r="A282" s="277"/>
      <c r="B282" s="278" t="s">
        <v>631</v>
      </c>
      <c r="C282" s="322"/>
      <c r="D282" s="323"/>
      <c r="E282" s="1190"/>
      <c r="F282" s="1190"/>
      <c r="G282" s="1001"/>
      <c r="H282" s="1001"/>
      <c r="I282" s="1001"/>
    </row>
    <row r="283" spans="1:9" s="251" customFormat="1" outlineLevel="1">
      <c r="A283" s="269"/>
      <c r="B283" s="270"/>
      <c r="C283" s="36"/>
      <c r="D283" s="32"/>
      <c r="E283" s="1188"/>
      <c r="F283" s="1189"/>
      <c r="G283" s="1001"/>
      <c r="H283" s="1001"/>
      <c r="I283" s="1001"/>
    </row>
    <row r="284" spans="1:9" s="251" customFormat="1" outlineLevel="1">
      <c r="A284" s="273" t="s">
        <v>909</v>
      </c>
      <c r="B284" s="274" t="s">
        <v>58</v>
      </c>
      <c r="C284" s="325" t="s">
        <v>1063</v>
      </c>
      <c r="D284" s="31">
        <v>5</v>
      </c>
      <c r="E284" s="250"/>
      <c r="F284" s="1464" t="str">
        <f t="shared" ref="F284" si="45">IF(N(E284),ROUND(E284*D284,2),"")</f>
        <v/>
      </c>
      <c r="G284" s="1001"/>
      <c r="H284" s="1001"/>
      <c r="I284" s="1001"/>
    </row>
    <row r="285" spans="1:9" s="251" customFormat="1" ht="51" outlineLevel="1">
      <c r="A285" s="269"/>
      <c r="B285" s="270" t="s">
        <v>59</v>
      </c>
      <c r="C285" s="321"/>
      <c r="D285" s="32"/>
      <c r="E285" s="1188"/>
      <c r="F285" s="1189"/>
      <c r="G285" s="1001"/>
      <c r="H285" s="1001"/>
      <c r="I285" s="1001"/>
    </row>
    <row r="286" spans="1:9" s="251" customFormat="1" outlineLevel="1">
      <c r="A286" s="277"/>
      <c r="B286" s="278" t="s">
        <v>57</v>
      </c>
      <c r="C286" s="322"/>
      <c r="D286" s="323"/>
      <c r="E286" s="1190"/>
      <c r="F286" s="1190"/>
      <c r="G286" s="1001"/>
      <c r="H286" s="1001"/>
      <c r="I286" s="1001"/>
    </row>
    <row r="287" spans="1:9" s="251" customFormat="1" outlineLevel="1">
      <c r="A287" s="269"/>
      <c r="B287" s="270"/>
      <c r="C287" s="36"/>
      <c r="D287" s="32"/>
      <c r="E287" s="1188"/>
      <c r="F287" s="1189"/>
      <c r="G287" s="1001"/>
      <c r="H287" s="1001"/>
      <c r="I287" s="1001"/>
    </row>
    <row r="288" spans="1:9" s="14" customFormat="1" outlineLevel="1">
      <c r="A288" s="533" t="s">
        <v>916</v>
      </c>
      <c r="B288" s="361" t="s">
        <v>635</v>
      </c>
      <c r="C288" s="395" t="s">
        <v>159</v>
      </c>
      <c r="D288" s="377">
        <v>2</v>
      </c>
      <c r="E288" s="332"/>
      <c r="F288" s="1341" t="str">
        <f t="shared" ref="F288" si="46">IF(N(E288),ROUND(E288*D288,2),"")</f>
        <v/>
      </c>
      <c r="G288" s="41"/>
      <c r="H288" s="41"/>
      <c r="I288" s="41"/>
    </row>
    <row r="289" spans="1:9" s="14" customFormat="1" ht="102" outlineLevel="1">
      <c r="A289" s="500"/>
      <c r="B289" s="752" t="s">
        <v>60</v>
      </c>
      <c r="C289" s="538"/>
      <c r="D289" s="539"/>
      <c r="E289" s="1301"/>
      <c r="F289" s="1301"/>
      <c r="G289" s="41"/>
      <c r="H289" s="41"/>
      <c r="I289" s="41"/>
    </row>
    <row r="290" spans="1:9" s="14" customFormat="1" outlineLevel="1">
      <c r="A290" s="540"/>
      <c r="B290" s="541" t="s">
        <v>386</v>
      </c>
      <c r="C290" s="542"/>
      <c r="D290" s="543"/>
      <c r="E290" s="1335"/>
      <c r="F290" s="1335"/>
      <c r="G290" s="41"/>
      <c r="H290" s="41"/>
      <c r="I290" s="41"/>
    </row>
    <row r="291" spans="1:9" s="42" customFormat="1" ht="13.5" thickBot="1">
      <c r="A291" s="37"/>
      <c r="B291" s="38"/>
      <c r="C291" s="39"/>
      <c r="D291" s="40"/>
      <c r="E291" s="1176"/>
      <c r="F291" s="1209"/>
      <c r="G291" s="13"/>
      <c r="H291" s="41"/>
      <c r="I291" s="41"/>
    </row>
    <row r="292" spans="1:9" s="46" customFormat="1" ht="20.100000000000001" customHeight="1" thickBot="1">
      <c r="A292" s="43"/>
      <c r="B292" s="193" t="s">
        <v>1678</v>
      </c>
      <c r="C292" s="112"/>
      <c r="D292" s="112"/>
      <c r="E292" s="1251"/>
      <c r="F292" s="1428">
        <f>SUM(F243:F291)</f>
        <v>0</v>
      </c>
      <c r="G292" s="45"/>
      <c r="H292" s="45"/>
      <c r="I292" s="45"/>
    </row>
    <row r="293" spans="1:9" s="87" customFormat="1">
      <c r="A293" s="100"/>
      <c r="B293" s="101"/>
      <c r="C293" s="102"/>
      <c r="D293" s="103"/>
      <c r="E293" s="1182"/>
      <c r="F293" s="1209"/>
      <c r="G293" s="25"/>
      <c r="H293" s="25"/>
      <c r="I293" s="25"/>
    </row>
    <row r="294" spans="1:9" s="46" customFormat="1" ht="20.100000000000001" customHeight="1">
      <c r="A294" s="104" t="s">
        <v>1674</v>
      </c>
      <c r="B294" s="105" t="s">
        <v>1679</v>
      </c>
      <c r="C294" s="106"/>
      <c r="D294" s="107"/>
      <c r="E294" s="1210"/>
      <c r="F294" s="1211"/>
      <c r="G294" s="45"/>
      <c r="H294" s="45"/>
      <c r="I294" s="45"/>
    </row>
    <row r="295" spans="1:9" s="42" customFormat="1" collapsed="1">
      <c r="A295" s="108"/>
      <c r="B295" s="109"/>
      <c r="C295" s="110"/>
      <c r="D295" s="111"/>
      <c r="E295" s="1212"/>
      <c r="F295" s="1213"/>
      <c r="G295" s="13"/>
      <c r="H295" s="41"/>
      <c r="I295" s="41"/>
    </row>
    <row r="296" spans="1:9" s="244" customFormat="1" ht="14.25" outlineLevel="1">
      <c r="A296" s="273" t="s">
        <v>490</v>
      </c>
      <c r="B296" s="274" t="s">
        <v>347</v>
      </c>
      <c r="C296" s="275" t="s">
        <v>159</v>
      </c>
      <c r="D296" s="276">
        <v>2</v>
      </c>
      <c r="E296" s="246"/>
      <c r="F296" s="1185" t="str">
        <f t="shared" ref="F296" si="47">IF(N(E296),ROUND(E296*D296,2),"")</f>
        <v/>
      </c>
      <c r="G296" s="396"/>
      <c r="H296" s="396"/>
      <c r="I296" s="396"/>
    </row>
    <row r="297" spans="1:9" s="244" customFormat="1" ht="76.5" outlineLevel="1">
      <c r="A297" s="269"/>
      <c r="B297" s="270" t="s">
        <v>1680</v>
      </c>
      <c r="C297" s="271"/>
      <c r="D297" s="272"/>
      <c r="E297" s="1162"/>
      <c r="F297" s="1163"/>
      <c r="G297" s="396"/>
      <c r="H297" s="396"/>
      <c r="I297" s="396"/>
    </row>
    <row r="298" spans="1:9" s="244" customFormat="1" outlineLevel="1">
      <c r="A298" s="269"/>
      <c r="B298" s="754" t="s">
        <v>1682</v>
      </c>
      <c r="C298" s="271"/>
      <c r="D298" s="272"/>
      <c r="E298" s="1162"/>
      <c r="F298" s="1163"/>
      <c r="G298" s="396"/>
      <c r="H298" s="396"/>
      <c r="I298" s="396"/>
    </row>
    <row r="299" spans="1:9" s="244" customFormat="1" outlineLevel="1">
      <c r="A299" s="269"/>
      <c r="B299" s="754" t="s">
        <v>74</v>
      </c>
      <c r="C299" s="271"/>
      <c r="D299" s="272"/>
      <c r="E299" s="1162"/>
      <c r="F299" s="1163"/>
      <c r="G299" s="396"/>
      <c r="H299" s="396"/>
      <c r="I299" s="396"/>
    </row>
    <row r="300" spans="1:9" s="244" customFormat="1" outlineLevel="1">
      <c r="A300" s="269"/>
      <c r="B300" s="754" t="s">
        <v>1681</v>
      </c>
      <c r="C300" s="271"/>
      <c r="D300" s="272"/>
      <c r="E300" s="1162"/>
      <c r="F300" s="1163"/>
      <c r="G300" s="396"/>
      <c r="H300" s="396"/>
      <c r="I300" s="396"/>
    </row>
    <row r="301" spans="1:9" s="244" customFormat="1" outlineLevel="1">
      <c r="A301" s="269"/>
      <c r="B301" s="754" t="s">
        <v>72</v>
      </c>
      <c r="C301" s="271"/>
      <c r="D301" s="272"/>
      <c r="E301" s="1162"/>
      <c r="F301" s="1163"/>
      <c r="G301" s="396"/>
      <c r="H301" s="396"/>
      <c r="I301" s="396"/>
    </row>
    <row r="302" spans="1:9" s="244" customFormat="1" outlineLevel="1">
      <c r="A302" s="269"/>
      <c r="B302" s="755" t="s">
        <v>75</v>
      </c>
      <c r="C302" s="271"/>
      <c r="D302" s="272"/>
      <c r="E302" s="1162"/>
      <c r="F302" s="1163"/>
      <c r="G302" s="396"/>
      <c r="H302" s="396"/>
      <c r="I302" s="396"/>
    </row>
    <row r="303" spans="1:9" s="244" customFormat="1" ht="25.5" outlineLevel="1">
      <c r="A303" s="269"/>
      <c r="B303" s="756" t="s">
        <v>1686</v>
      </c>
      <c r="C303" s="271"/>
      <c r="D303" s="272"/>
      <c r="E303" s="1162"/>
      <c r="F303" s="1163"/>
      <c r="G303" s="396"/>
      <c r="H303" s="396"/>
      <c r="I303" s="396"/>
    </row>
    <row r="304" spans="1:9" s="244" customFormat="1" outlineLevel="1">
      <c r="A304" s="269"/>
      <c r="B304" s="755" t="s">
        <v>1685</v>
      </c>
      <c r="C304" s="271"/>
      <c r="D304" s="272"/>
      <c r="E304" s="1162"/>
      <c r="F304" s="1163"/>
      <c r="G304" s="396"/>
      <c r="H304" s="396"/>
      <c r="I304" s="396"/>
    </row>
    <row r="305" spans="1:9" s="244" customFormat="1" outlineLevel="1">
      <c r="A305" s="269"/>
      <c r="B305" s="755" t="s">
        <v>1683</v>
      </c>
      <c r="C305" s="271"/>
      <c r="D305" s="272"/>
      <c r="E305" s="1162"/>
      <c r="F305" s="1163"/>
      <c r="G305" s="396"/>
      <c r="H305" s="396"/>
      <c r="I305" s="396"/>
    </row>
    <row r="306" spans="1:9" s="244" customFormat="1" outlineLevel="1">
      <c r="A306" s="269"/>
      <c r="B306" s="755" t="s">
        <v>1684</v>
      </c>
      <c r="C306" s="271"/>
      <c r="D306" s="272"/>
      <c r="E306" s="1162"/>
      <c r="F306" s="1163"/>
      <c r="G306" s="396"/>
      <c r="H306" s="396"/>
      <c r="I306" s="396"/>
    </row>
    <row r="307" spans="1:9" s="244" customFormat="1" outlineLevel="1">
      <c r="A307" s="277"/>
      <c r="B307" s="278" t="s">
        <v>77</v>
      </c>
      <c r="C307" s="279"/>
      <c r="D307" s="280"/>
      <c r="E307" s="1164"/>
      <c r="F307" s="1165"/>
      <c r="G307" s="396"/>
      <c r="H307" s="396"/>
      <c r="I307" s="396"/>
    </row>
    <row r="308" spans="1:9" s="244" customFormat="1" outlineLevel="1">
      <c r="A308" s="269"/>
      <c r="B308" s="270"/>
      <c r="C308" s="271"/>
      <c r="D308" s="272"/>
      <c r="E308" s="1162"/>
      <c r="F308" s="1163"/>
      <c r="G308" s="396"/>
      <c r="H308" s="396"/>
      <c r="I308" s="396"/>
    </row>
    <row r="309" spans="1:9" s="244" customFormat="1" outlineLevel="1">
      <c r="A309" s="273" t="s">
        <v>492</v>
      </c>
      <c r="B309" s="274" t="s">
        <v>1967</v>
      </c>
      <c r="C309" s="275" t="s">
        <v>491</v>
      </c>
      <c r="D309" s="276">
        <v>2</v>
      </c>
      <c r="E309" s="246"/>
      <c r="F309" s="1185" t="str">
        <f t="shared" ref="F309" si="48">IF(N(E309),ROUND(E309*D309,2),"")</f>
        <v/>
      </c>
      <c r="G309" s="396"/>
      <c r="H309" s="396"/>
      <c r="I309" s="396"/>
    </row>
    <row r="310" spans="1:9" s="244" customFormat="1" ht="51" outlineLevel="1">
      <c r="A310" s="269"/>
      <c r="B310" s="270" t="s">
        <v>1688</v>
      </c>
      <c r="C310" s="271"/>
      <c r="D310" s="272"/>
      <c r="E310" s="1162"/>
      <c r="F310" s="1163"/>
      <c r="G310" s="396"/>
      <c r="H310" s="396"/>
      <c r="I310" s="396"/>
    </row>
    <row r="311" spans="1:9" s="244" customFormat="1" outlineLevel="1">
      <c r="A311" s="277"/>
      <c r="B311" s="278" t="s">
        <v>1687</v>
      </c>
      <c r="C311" s="279"/>
      <c r="D311" s="280"/>
      <c r="E311" s="1164"/>
      <c r="F311" s="1165"/>
      <c r="G311" s="396"/>
      <c r="H311" s="396"/>
      <c r="I311" s="396"/>
    </row>
    <row r="312" spans="1:9" s="244" customFormat="1" outlineLevel="1">
      <c r="A312" s="269"/>
      <c r="B312" s="270"/>
      <c r="C312" s="271"/>
      <c r="D312" s="272"/>
      <c r="E312" s="1162"/>
      <c r="F312" s="1163"/>
      <c r="G312" s="396"/>
      <c r="H312" s="396"/>
      <c r="I312" s="396"/>
    </row>
    <row r="313" spans="1:9" s="42" customFormat="1" outlineLevel="1">
      <c r="A313" s="313" t="s">
        <v>493</v>
      </c>
      <c r="B313" s="253" t="s">
        <v>1689</v>
      </c>
      <c r="C313" s="254"/>
      <c r="D313" s="255"/>
      <c r="E313" s="1004"/>
      <c r="F313" s="1004"/>
      <c r="G313" s="902"/>
      <c r="H313" s="902"/>
      <c r="I313" s="902"/>
    </row>
    <row r="314" spans="1:9" s="42" customFormat="1" ht="25.5" outlineLevel="1">
      <c r="A314" s="344"/>
      <c r="B314" s="6" t="s">
        <v>1690</v>
      </c>
      <c r="C314" s="315"/>
      <c r="D314" s="258"/>
      <c r="E314" s="1005"/>
      <c r="F314" s="1005"/>
      <c r="G314" s="902"/>
      <c r="H314" s="902"/>
      <c r="I314" s="902"/>
    </row>
    <row r="315" spans="1:9" s="42" customFormat="1" outlineLevel="1">
      <c r="A315" s="345"/>
      <c r="B315" s="26" t="s">
        <v>537</v>
      </c>
      <c r="C315" s="416"/>
      <c r="D315" s="261"/>
      <c r="E315" s="1006"/>
      <c r="F315" s="1006"/>
      <c r="G315" s="902"/>
      <c r="H315" s="902"/>
      <c r="I315" s="902"/>
    </row>
    <row r="316" spans="1:9" s="42" customFormat="1" outlineLevel="1">
      <c r="A316" s="262" t="s">
        <v>498</v>
      </c>
      <c r="B316" s="749" t="s">
        <v>1691</v>
      </c>
      <c r="C316" s="2" t="s">
        <v>491</v>
      </c>
      <c r="D316" s="264">
        <v>2</v>
      </c>
      <c r="E316" s="242"/>
      <c r="F316" s="1184" t="str">
        <f t="shared" ref="F316" si="49">IF(N(E316),ROUND(E316*D316,2),"")</f>
        <v/>
      </c>
      <c r="G316" s="902"/>
      <c r="H316" s="902"/>
      <c r="I316" s="902"/>
    </row>
    <row r="317" spans="1:9" s="249" customFormat="1" outlineLevel="1">
      <c r="A317" s="311"/>
      <c r="B317" s="312"/>
      <c r="C317" s="409"/>
      <c r="D317" s="410"/>
      <c r="E317" s="1266"/>
      <c r="F317" s="1266"/>
      <c r="G317" s="402"/>
      <c r="H317" s="402"/>
      <c r="I317" s="402"/>
    </row>
    <row r="318" spans="1:9" s="42" customFormat="1" outlineLevel="1">
      <c r="A318" s="313" t="s">
        <v>901</v>
      </c>
      <c r="B318" s="253" t="s">
        <v>81</v>
      </c>
      <c r="C318" s="254"/>
      <c r="D318" s="255"/>
      <c r="E318" s="1004"/>
      <c r="F318" s="1004"/>
      <c r="G318" s="902"/>
      <c r="H318" s="902"/>
      <c r="I318" s="902"/>
    </row>
    <row r="319" spans="1:9" s="42" customFormat="1" ht="38.25" outlineLevel="1">
      <c r="A319" s="344"/>
      <c r="B319" s="6" t="s">
        <v>82</v>
      </c>
      <c r="C319" s="315"/>
      <c r="D319" s="258"/>
      <c r="E319" s="1005"/>
      <c r="F319" s="1005"/>
      <c r="G319" s="902"/>
      <c r="H319" s="902"/>
      <c r="I319" s="902"/>
    </row>
    <row r="320" spans="1:9" s="42" customFormat="1" outlineLevel="1">
      <c r="A320" s="345"/>
      <c r="B320" s="26" t="s">
        <v>161</v>
      </c>
      <c r="C320" s="416"/>
      <c r="D320" s="261"/>
      <c r="E320" s="1006"/>
      <c r="F320" s="1006"/>
      <c r="G320" s="902"/>
      <c r="H320" s="902"/>
      <c r="I320" s="902"/>
    </row>
    <row r="321" spans="1:9" s="42" customFormat="1" outlineLevel="1">
      <c r="A321" s="262" t="s">
        <v>500</v>
      </c>
      <c r="B321" s="750" t="s">
        <v>342</v>
      </c>
      <c r="C321" s="2" t="s">
        <v>1063</v>
      </c>
      <c r="D321" s="264">
        <v>4</v>
      </c>
      <c r="E321" s="242"/>
      <c r="F321" s="1184" t="str">
        <f t="shared" ref="F321:F322" si="50">IF(N(E321),ROUND(E321*D321,2),"")</f>
        <v/>
      </c>
      <c r="G321" s="902"/>
      <c r="H321" s="902"/>
      <c r="I321" s="902"/>
    </row>
    <row r="322" spans="1:9" s="42" customFormat="1" outlineLevel="1">
      <c r="A322" s="262" t="s">
        <v>583</v>
      </c>
      <c r="B322" s="750" t="s">
        <v>348</v>
      </c>
      <c r="C322" s="2" t="s">
        <v>1063</v>
      </c>
      <c r="D322" s="264">
        <v>4</v>
      </c>
      <c r="E322" s="242"/>
      <c r="F322" s="1184" t="str">
        <f t="shared" si="50"/>
        <v/>
      </c>
      <c r="G322" s="902"/>
      <c r="H322" s="902"/>
      <c r="I322" s="902"/>
    </row>
    <row r="323" spans="1:9" s="249" customFormat="1" outlineLevel="1">
      <c r="A323" s="311"/>
      <c r="B323" s="312"/>
      <c r="C323" s="409"/>
      <c r="D323" s="410"/>
      <c r="E323" s="1266"/>
      <c r="F323" s="1266"/>
      <c r="G323" s="402"/>
      <c r="H323" s="402"/>
      <c r="I323" s="402"/>
    </row>
    <row r="324" spans="1:9" s="42" customFormat="1" ht="14.25" outlineLevel="1">
      <c r="A324" s="313" t="s">
        <v>588</v>
      </c>
      <c r="B324" s="253" t="s">
        <v>84</v>
      </c>
      <c r="C324" s="254"/>
      <c r="D324" s="255"/>
      <c r="E324" s="1004"/>
      <c r="F324" s="1004"/>
      <c r="G324" s="902"/>
      <c r="H324" s="902"/>
      <c r="I324" s="902"/>
    </row>
    <row r="325" spans="1:9" s="42" customFormat="1" ht="38.25" outlineLevel="1">
      <c r="A325" s="344"/>
      <c r="B325" s="6" t="s">
        <v>86</v>
      </c>
      <c r="C325" s="315"/>
      <c r="D325" s="258"/>
      <c r="E325" s="1005"/>
      <c r="F325" s="1005"/>
      <c r="G325" s="902"/>
      <c r="H325" s="902"/>
      <c r="I325" s="902"/>
    </row>
    <row r="326" spans="1:9" s="42" customFormat="1" outlineLevel="1">
      <c r="A326" s="345"/>
      <c r="B326" s="26" t="s">
        <v>85</v>
      </c>
      <c r="C326" s="416"/>
      <c r="D326" s="261"/>
      <c r="E326" s="1006"/>
      <c r="F326" s="1006"/>
      <c r="G326" s="902"/>
      <c r="H326" s="902"/>
      <c r="I326" s="902"/>
    </row>
    <row r="327" spans="1:9" s="42" customFormat="1" outlineLevel="1">
      <c r="A327" s="262" t="s">
        <v>501</v>
      </c>
      <c r="B327" s="750" t="s">
        <v>342</v>
      </c>
      <c r="C327" s="2" t="s">
        <v>491</v>
      </c>
      <c r="D327" s="264">
        <v>2</v>
      </c>
      <c r="E327" s="242"/>
      <c r="F327" s="1184" t="str">
        <f t="shared" ref="F327:F328" si="51">IF(N(E327),ROUND(E327*D327,2),"")</f>
        <v/>
      </c>
      <c r="G327" s="902"/>
      <c r="H327" s="902"/>
      <c r="I327" s="902"/>
    </row>
    <row r="328" spans="1:9" s="42" customFormat="1" outlineLevel="1">
      <c r="A328" s="262" t="s">
        <v>502</v>
      </c>
      <c r="B328" s="750" t="s">
        <v>348</v>
      </c>
      <c r="C328" s="2" t="s">
        <v>491</v>
      </c>
      <c r="D328" s="264">
        <v>2</v>
      </c>
      <c r="E328" s="242"/>
      <c r="F328" s="1184" t="str">
        <f t="shared" si="51"/>
        <v/>
      </c>
      <c r="G328" s="902"/>
      <c r="H328" s="902"/>
      <c r="I328" s="902"/>
    </row>
    <row r="329" spans="1:9" s="249" customFormat="1" outlineLevel="1">
      <c r="A329" s="311"/>
      <c r="B329" s="312"/>
      <c r="C329" s="409"/>
      <c r="D329" s="410"/>
      <c r="E329" s="1266"/>
      <c r="F329" s="1266"/>
      <c r="G329" s="402"/>
      <c r="H329" s="402"/>
      <c r="I329" s="402"/>
    </row>
    <row r="330" spans="1:9" s="42" customFormat="1" ht="14.25" outlineLevel="1">
      <c r="A330" s="313" t="s">
        <v>494</v>
      </c>
      <c r="B330" s="253" t="s">
        <v>83</v>
      </c>
      <c r="C330" s="254"/>
      <c r="D330" s="255"/>
      <c r="E330" s="1004"/>
      <c r="F330" s="1004"/>
      <c r="G330" s="902"/>
      <c r="H330" s="902"/>
      <c r="I330" s="902"/>
    </row>
    <row r="331" spans="1:9" s="42" customFormat="1" ht="38.25" outlineLevel="1">
      <c r="A331" s="344"/>
      <c r="B331" s="6" t="s">
        <v>86</v>
      </c>
      <c r="C331" s="315"/>
      <c r="D331" s="258"/>
      <c r="E331" s="1005"/>
      <c r="F331" s="1005"/>
      <c r="G331" s="902"/>
      <c r="H331" s="902"/>
      <c r="I331" s="902"/>
    </row>
    <row r="332" spans="1:9" s="42" customFormat="1" outlineLevel="1">
      <c r="A332" s="345"/>
      <c r="B332" s="26" t="s">
        <v>85</v>
      </c>
      <c r="C332" s="416"/>
      <c r="D332" s="261"/>
      <c r="E332" s="1006"/>
      <c r="F332" s="1006"/>
      <c r="G332" s="902"/>
      <c r="H332" s="902"/>
      <c r="I332" s="902"/>
    </row>
    <row r="333" spans="1:9" s="42" customFormat="1" outlineLevel="1">
      <c r="A333" s="262" t="s">
        <v>519</v>
      </c>
      <c r="B333" s="750" t="s">
        <v>342</v>
      </c>
      <c r="C333" s="2" t="s">
        <v>491</v>
      </c>
      <c r="D333" s="264">
        <v>2</v>
      </c>
      <c r="E333" s="242"/>
      <c r="F333" s="1184" t="str">
        <f t="shared" ref="F333:F334" si="52">IF(N(E333),ROUND(E333*D333,2),"")</f>
        <v/>
      </c>
      <c r="G333" s="902"/>
      <c r="H333" s="902"/>
      <c r="I333" s="902"/>
    </row>
    <row r="334" spans="1:9" s="42" customFormat="1" outlineLevel="1">
      <c r="A334" s="262" t="s">
        <v>586</v>
      </c>
      <c r="B334" s="750" t="s">
        <v>348</v>
      </c>
      <c r="C334" s="2" t="s">
        <v>491</v>
      </c>
      <c r="D334" s="264">
        <v>2</v>
      </c>
      <c r="E334" s="242"/>
      <c r="F334" s="1184" t="str">
        <f t="shared" si="52"/>
        <v/>
      </c>
      <c r="G334" s="902"/>
      <c r="H334" s="902"/>
      <c r="I334" s="902"/>
    </row>
    <row r="335" spans="1:9" s="249" customFormat="1" outlineLevel="1">
      <c r="A335" s="311"/>
      <c r="B335" s="312"/>
      <c r="C335" s="409"/>
      <c r="D335" s="410"/>
      <c r="E335" s="1266"/>
      <c r="F335" s="1266"/>
      <c r="G335" s="402"/>
      <c r="H335" s="402"/>
      <c r="I335" s="402"/>
    </row>
    <row r="336" spans="1:9" s="42" customFormat="1" outlineLevel="1">
      <c r="A336" s="313" t="s">
        <v>897</v>
      </c>
      <c r="B336" s="253" t="s">
        <v>1692</v>
      </c>
      <c r="C336" s="254"/>
      <c r="D336" s="255"/>
      <c r="E336" s="1004"/>
      <c r="F336" s="1004"/>
      <c r="G336" s="902"/>
      <c r="H336" s="902"/>
      <c r="I336" s="902"/>
    </row>
    <row r="337" spans="1:9" s="42" customFormat="1" ht="38.25" outlineLevel="1">
      <c r="A337" s="344"/>
      <c r="B337" s="6" t="s">
        <v>1693</v>
      </c>
      <c r="C337" s="315"/>
      <c r="D337" s="258"/>
      <c r="E337" s="1005"/>
      <c r="F337" s="1005"/>
      <c r="G337" s="902"/>
      <c r="H337" s="902"/>
      <c r="I337" s="902"/>
    </row>
    <row r="338" spans="1:9" s="42" customFormat="1" outlineLevel="1">
      <c r="A338" s="345"/>
      <c r="B338" s="26" t="s">
        <v>401</v>
      </c>
      <c r="C338" s="416"/>
      <c r="D338" s="261"/>
      <c r="E338" s="1006"/>
      <c r="F338" s="1006"/>
      <c r="G338" s="902"/>
      <c r="H338" s="902"/>
      <c r="I338" s="902"/>
    </row>
    <row r="339" spans="1:9" s="42" customFormat="1" outlineLevel="1">
      <c r="A339" s="262" t="s">
        <v>520</v>
      </c>
      <c r="B339" s="757" t="s">
        <v>1675</v>
      </c>
      <c r="C339" s="2" t="s">
        <v>491</v>
      </c>
      <c r="D339" s="264">
        <v>1</v>
      </c>
      <c r="E339" s="242"/>
      <c r="F339" s="1184" t="str">
        <f t="shared" ref="F339" si="53">IF(N(E339),ROUND(E339*D339,2),"")</f>
        <v/>
      </c>
      <c r="G339" s="902"/>
      <c r="H339" s="902"/>
      <c r="I339" s="902"/>
    </row>
    <row r="340" spans="1:9" s="249" customFormat="1" outlineLevel="1">
      <c r="A340" s="311"/>
      <c r="B340" s="312"/>
      <c r="C340" s="409"/>
      <c r="D340" s="410"/>
      <c r="E340" s="1266"/>
      <c r="F340" s="1266"/>
      <c r="G340" s="402"/>
      <c r="H340" s="402"/>
      <c r="I340" s="402"/>
    </row>
    <row r="341" spans="1:9" s="42" customFormat="1" outlineLevel="1">
      <c r="A341" s="313" t="s">
        <v>898</v>
      </c>
      <c r="B341" s="253" t="s">
        <v>1694</v>
      </c>
      <c r="C341" s="254"/>
      <c r="D341" s="255"/>
      <c r="E341" s="1004"/>
      <c r="F341" s="1004"/>
      <c r="G341" s="902"/>
      <c r="H341" s="902"/>
      <c r="I341" s="902"/>
    </row>
    <row r="342" spans="1:9" s="42" customFormat="1" ht="25.5" outlineLevel="1">
      <c r="A342" s="344"/>
      <c r="B342" s="6" t="s">
        <v>1695</v>
      </c>
      <c r="C342" s="315"/>
      <c r="D342" s="258"/>
      <c r="E342" s="1005"/>
      <c r="F342" s="1005"/>
      <c r="G342" s="902"/>
      <c r="H342" s="902"/>
      <c r="I342" s="902"/>
    </row>
    <row r="343" spans="1:9" s="42" customFormat="1" outlineLevel="1">
      <c r="A343" s="345"/>
      <c r="B343" s="26" t="s">
        <v>90</v>
      </c>
      <c r="C343" s="416"/>
      <c r="D343" s="261"/>
      <c r="E343" s="1006"/>
      <c r="F343" s="1006"/>
      <c r="G343" s="902"/>
      <c r="H343" s="902"/>
      <c r="I343" s="902"/>
    </row>
    <row r="344" spans="1:9" s="42" customFormat="1" outlineLevel="1">
      <c r="A344" s="262" t="s">
        <v>966</v>
      </c>
      <c r="B344" s="750" t="s">
        <v>1696</v>
      </c>
      <c r="C344" s="2" t="s">
        <v>491</v>
      </c>
      <c r="D344" s="264">
        <v>2</v>
      </c>
      <c r="E344" s="242"/>
      <c r="F344" s="1184" t="str">
        <f t="shared" ref="F344" si="54">IF(N(E344),ROUND(E344*D344,2),"")</f>
        <v/>
      </c>
      <c r="G344" s="902"/>
      <c r="H344" s="902"/>
      <c r="I344" s="902"/>
    </row>
    <row r="345" spans="1:9" s="249" customFormat="1" outlineLevel="1">
      <c r="A345" s="311"/>
      <c r="B345" s="312"/>
      <c r="C345" s="409"/>
      <c r="D345" s="410"/>
      <c r="E345" s="1266"/>
      <c r="F345" s="1266"/>
      <c r="G345" s="402"/>
      <c r="H345" s="402"/>
      <c r="I345" s="402"/>
    </row>
    <row r="346" spans="1:9" s="42" customFormat="1" ht="25.5" outlineLevel="1">
      <c r="A346" s="313" t="s">
        <v>899</v>
      </c>
      <c r="B346" s="253" t="s">
        <v>1697</v>
      </c>
      <c r="C346" s="254" t="s">
        <v>521</v>
      </c>
      <c r="D346" s="255">
        <v>5</v>
      </c>
      <c r="E346" s="239"/>
      <c r="F346" s="1004" t="str">
        <f t="shared" ref="F346" si="55">IF(N(E346),ROUND(E346*D346,2),"")</f>
        <v/>
      </c>
      <c r="G346" s="902"/>
      <c r="H346" s="902"/>
      <c r="I346" s="902"/>
    </row>
    <row r="347" spans="1:9" s="42" customFormat="1" ht="89.25" outlineLevel="1">
      <c r="A347" s="344"/>
      <c r="B347" s="6" t="s">
        <v>1702</v>
      </c>
      <c r="C347" s="315"/>
      <c r="D347" s="258"/>
      <c r="E347" s="1005"/>
      <c r="F347" s="1005"/>
      <c r="G347" s="902"/>
      <c r="H347" s="902"/>
      <c r="I347" s="902"/>
    </row>
    <row r="348" spans="1:9" s="42" customFormat="1" ht="14.25" outlineLevel="1">
      <c r="A348" s="345"/>
      <c r="B348" s="26" t="s">
        <v>1698</v>
      </c>
      <c r="C348" s="416"/>
      <c r="D348" s="261"/>
      <c r="E348" s="1006"/>
      <c r="F348" s="1006"/>
      <c r="G348" s="902"/>
      <c r="H348" s="902"/>
      <c r="I348" s="902"/>
    </row>
    <row r="349" spans="1:9" s="249" customFormat="1" outlineLevel="1">
      <c r="A349" s="311"/>
      <c r="B349" s="312"/>
      <c r="C349" s="409"/>
      <c r="D349" s="410"/>
      <c r="E349" s="1266"/>
      <c r="F349" s="1266"/>
      <c r="G349" s="402"/>
      <c r="H349" s="402"/>
      <c r="I349" s="402"/>
    </row>
    <row r="350" spans="1:9" s="42" customFormat="1" ht="14.25" outlineLevel="1">
      <c r="A350" s="313" t="s">
        <v>909</v>
      </c>
      <c r="B350" s="253" t="s">
        <v>1699</v>
      </c>
      <c r="C350" s="254" t="s">
        <v>521</v>
      </c>
      <c r="D350" s="255">
        <v>5</v>
      </c>
      <c r="E350" s="239"/>
      <c r="F350" s="1004" t="str">
        <f t="shared" ref="F350" si="56">IF(N(E350),ROUND(E350*D350,2),"")</f>
        <v/>
      </c>
      <c r="G350" s="902"/>
      <c r="H350" s="902"/>
      <c r="I350" s="902"/>
    </row>
    <row r="351" spans="1:9" s="42" customFormat="1" ht="38.25" outlineLevel="1">
      <c r="A351" s="344"/>
      <c r="B351" s="6" t="s">
        <v>1701</v>
      </c>
      <c r="C351" s="315"/>
      <c r="D351" s="258"/>
      <c r="E351" s="1005"/>
      <c r="F351" s="1005"/>
      <c r="G351" s="902"/>
      <c r="H351" s="902"/>
      <c r="I351" s="902"/>
    </row>
    <row r="352" spans="1:9" s="42" customFormat="1" ht="14.25" outlineLevel="1">
      <c r="A352" s="345"/>
      <c r="B352" s="26" t="s">
        <v>1700</v>
      </c>
      <c r="C352" s="416"/>
      <c r="D352" s="261"/>
      <c r="E352" s="1006"/>
      <c r="F352" s="1006"/>
      <c r="G352" s="902"/>
      <c r="H352" s="902"/>
      <c r="I352" s="902"/>
    </row>
    <row r="353" spans="1:9" s="249" customFormat="1" outlineLevel="1">
      <c r="A353" s="311"/>
      <c r="B353" s="312"/>
      <c r="C353" s="409"/>
      <c r="D353" s="410"/>
      <c r="E353" s="1266"/>
      <c r="F353" s="1266"/>
      <c r="G353" s="402"/>
      <c r="H353" s="402"/>
      <c r="I353" s="402"/>
    </row>
    <row r="354" spans="1:9" s="251" customFormat="1" outlineLevel="1">
      <c r="A354" s="273" t="s">
        <v>916</v>
      </c>
      <c r="B354" s="274" t="s">
        <v>630</v>
      </c>
      <c r="C354" s="325" t="s">
        <v>491</v>
      </c>
      <c r="D354" s="31">
        <v>2</v>
      </c>
      <c r="E354" s="250"/>
      <c r="F354" s="1464" t="str">
        <f t="shared" ref="F354" si="57">IF(N(E354),ROUND(E354*D354,2),"")</f>
        <v/>
      </c>
      <c r="G354" s="1001"/>
      <c r="H354" s="1001"/>
      <c r="I354" s="1001"/>
    </row>
    <row r="355" spans="1:9" s="251" customFormat="1" ht="51" outlineLevel="1">
      <c r="A355" s="269"/>
      <c r="B355" s="270" t="s">
        <v>1703</v>
      </c>
      <c r="C355" s="321"/>
      <c r="D355" s="32"/>
      <c r="E355" s="1188"/>
      <c r="F355" s="1189"/>
      <c r="G355" s="1001"/>
      <c r="H355" s="1001"/>
      <c r="I355" s="1001"/>
    </row>
    <row r="356" spans="1:9" s="251" customFormat="1" outlineLevel="1">
      <c r="A356" s="277"/>
      <c r="B356" s="278" t="s">
        <v>631</v>
      </c>
      <c r="C356" s="322"/>
      <c r="D356" s="323"/>
      <c r="E356" s="1190"/>
      <c r="F356" s="1190"/>
      <c r="G356" s="1001"/>
      <c r="H356" s="1001"/>
      <c r="I356" s="1001"/>
    </row>
    <row r="357" spans="1:9" s="251" customFormat="1" outlineLevel="1">
      <c r="A357" s="269"/>
      <c r="B357" s="270"/>
      <c r="C357" s="36"/>
      <c r="D357" s="32"/>
      <c r="E357" s="1188"/>
      <c r="F357" s="1189"/>
      <c r="G357" s="1001"/>
      <c r="H357" s="1001"/>
      <c r="I357" s="1001"/>
    </row>
    <row r="358" spans="1:9" s="14" customFormat="1" outlineLevel="1">
      <c r="A358" s="533" t="s">
        <v>987</v>
      </c>
      <c r="B358" s="361" t="s">
        <v>635</v>
      </c>
      <c r="C358" s="395" t="s">
        <v>159</v>
      </c>
      <c r="D358" s="377">
        <v>2</v>
      </c>
      <c r="E358" s="332"/>
      <c r="F358" s="1341" t="str">
        <f t="shared" ref="F358" si="58">IF(N(E358),ROUND(E358*D358,2),"")</f>
        <v/>
      </c>
      <c r="G358" s="41"/>
      <c r="H358" s="41"/>
      <c r="I358" s="41"/>
    </row>
    <row r="359" spans="1:9" s="14" customFormat="1" ht="63.75" outlineLevel="1">
      <c r="A359" s="500"/>
      <c r="B359" s="751" t="s">
        <v>1666</v>
      </c>
      <c r="C359" s="538"/>
      <c r="D359" s="539"/>
      <c r="E359" s="1301"/>
      <c r="F359" s="1301"/>
      <c r="G359" s="41"/>
      <c r="H359" s="41"/>
      <c r="I359" s="41"/>
    </row>
    <row r="360" spans="1:9" s="14" customFormat="1" outlineLevel="1">
      <c r="A360" s="540"/>
      <c r="B360" s="541" t="s">
        <v>386</v>
      </c>
      <c r="C360" s="542"/>
      <c r="D360" s="543"/>
      <c r="E360" s="1335"/>
      <c r="F360" s="1335"/>
      <c r="G360" s="41"/>
      <c r="H360" s="41"/>
      <c r="I360" s="41"/>
    </row>
    <row r="361" spans="1:9" s="42" customFormat="1" ht="13.5" thickBot="1">
      <c r="A361" s="37"/>
      <c r="B361" s="38"/>
      <c r="C361" s="39"/>
      <c r="D361" s="40"/>
      <c r="E361" s="1176"/>
      <c r="F361" s="1209"/>
      <c r="G361" s="13"/>
      <c r="H361" s="41"/>
      <c r="I361" s="41"/>
    </row>
    <row r="362" spans="1:9" s="46" customFormat="1" ht="20.100000000000001" customHeight="1" thickBot="1">
      <c r="A362" s="43"/>
      <c r="B362" s="88" t="s">
        <v>1704</v>
      </c>
      <c r="C362" s="112"/>
      <c r="D362" s="112"/>
      <c r="E362" s="1251"/>
      <c r="F362" s="1428">
        <f>SUM(F296:F361)</f>
        <v>0</v>
      </c>
      <c r="G362" s="45"/>
      <c r="H362" s="45"/>
      <c r="I362" s="45"/>
    </row>
    <row r="363" spans="1:9" s="87" customFormat="1">
      <c r="A363" s="100"/>
      <c r="B363" s="101"/>
      <c r="C363" s="102"/>
      <c r="D363" s="103"/>
      <c r="E363" s="1182"/>
      <c r="F363" s="1209"/>
      <c r="G363" s="25"/>
      <c r="H363" s="25"/>
      <c r="I363" s="25"/>
    </row>
    <row r="364" spans="1:9" s="115" customFormat="1" ht="20.100000000000001" customHeight="1">
      <c r="A364" s="194" t="str">
        <f>"REKAPITULACIJA "&amp;B239</f>
        <v>REKAPITULACIJA Kontrolne kućice</v>
      </c>
      <c r="B364" s="80"/>
      <c r="C364" s="99"/>
      <c r="D364" s="99"/>
      <c r="E364" s="1207"/>
      <c r="F364" s="1208"/>
      <c r="G364" s="114"/>
      <c r="H364" s="114"/>
      <c r="I364" s="114"/>
    </row>
    <row r="365" spans="1:9" s="115" customFormat="1" ht="23.25" customHeight="1">
      <c r="A365" s="116" t="str">
        <f>A241</f>
        <v>6.2.1.</v>
      </c>
      <c r="B365" s="117" t="str">
        <f>B241</f>
        <v>Instalacija grijanja i hlađenja kontrolnih kućica</v>
      </c>
      <c r="C365" s="118"/>
      <c r="D365" s="119"/>
      <c r="E365" s="1237"/>
      <c r="F365" s="1238">
        <f>F292</f>
        <v>0</v>
      </c>
      <c r="G365" s="114"/>
      <c r="H365" s="114"/>
      <c r="I365" s="114"/>
    </row>
    <row r="366" spans="1:9" s="115" customFormat="1" ht="23.25" customHeight="1">
      <c r="A366" s="120" t="s">
        <v>1674</v>
      </c>
      <c r="B366" s="121" t="str">
        <f>B294</f>
        <v>Ventilacija kontrolnih kućica</v>
      </c>
      <c r="C366" s="122"/>
      <c r="D366" s="123"/>
      <c r="E366" s="1239"/>
      <c r="F366" s="1240">
        <f>F362</f>
        <v>0</v>
      </c>
      <c r="G366" s="114"/>
      <c r="H366" s="114"/>
      <c r="I366" s="114"/>
    </row>
    <row r="367" spans="1:9" s="115" customFormat="1" ht="13.5" thickBot="1">
      <c r="A367" s="126"/>
      <c r="B367" s="127"/>
      <c r="C367" s="128"/>
      <c r="D367" s="129"/>
      <c r="E367" s="1246"/>
      <c r="F367" s="1247"/>
      <c r="G367" s="114"/>
      <c r="H367" s="114"/>
      <c r="I367" s="114"/>
    </row>
    <row r="368" spans="1:9" s="134" customFormat="1" ht="27.75" customHeight="1" thickTop="1" thickBot="1">
      <c r="A368" s="154"/>
      <c r="B368" s="130" t="str">
        <f>"UKUPNO "&amp;B239&amp;":"</f>
        <v>UKUPNO Kontrolne kućice:</v>
      </c>
      <c r="C368" s="131"/>
      <c r="D368" s="132"/>
      <c r="E368" s="1248"/>
      <c r="F368" s="1249">
        <f>SUM(F365:F367)</f>
        <v>0</v>
      </c>
      <c r="G368" s="133"/>
      <c r="H368" s="133"/>
      <c r="I368" s="133"/>
    </row>
    <row r="369" spans="1:9">
      <c r="A369" s="135"/>
      <c r="B369" s="136"/>
      <c r="C369" s="137"/>
      <c r="D369" s="137"/>
      <c r="E369" s="1243"/>
      <c r="F369" s="1244"/>
    </row>
    <row r="370" spans="1:9" s="46" customFormat="1" ht="20.100000000000001" customHeight="1">
      <c r="A370" s="79" t="s">
        <v>589</v>
      </c>
      <c r="B370" s="80" t="s">
        <v>2017</v>
      </c>
      <c r="C370" s="98"/>
      <c r="D370" s="99"/>
      <c r="E370" s="1207"/>
      <c r="F370" s="1208"/>
      <c r="G370" s="45"/>
      <c r="H370" s="45"/>
      <c r="I370" s="45"/>
    </row>
    <row r="371" spans="1:9" s="87" customFormat="1">
      <c r="A371" s="100"/>
      <c r="B371" s="101"/>
      <c r="C371" s="102"/>
      <c r="D371" s="103"/>
      <c r="E371" s="1182"/>
      <c r="F371" s="1209"/>
      <c r="G371" s="25"/>
      <c r="H371" s="25"/>
      <c r="I371" s="25"/>
    </row>
    <row r="372" spans="1:9" s="46" customFormat="1" ht="20.100000000000001" customHeight="1">
      <c r="A372" s="104" t="s">
        <v>2309</v>
      </c>
      <c r="B372" s="141" t="s">
        <v>2310</v>
      </c>
      <c r="C372" s="106"/>
      <c r="D372" s="107"/>
      <c r="E372" s="1210"/>
      <c r="F372" s="1211"/>
      <c r="G372" s="45"/>
      <c r="H372" s="45"/>
      <c r="I372" s="45"/>
    </row>
    <row r="373" spans="1:9" s="87" customFormat="1">
      <c r="A373" s="138"/>
      <c r="B373" s="139"/>
      <c r="C373" s="140"/>
      <c r="D373" s="111"/>
      <c r="E373" s="1212"/>
      <c r="F373" s="1213"/>
      <c r="G373" s="25"/>
      <c r="H373" s="25"/>
      <c r="I373" s="25"/>
    </row>
    <row r="374" spans="1:9" s="42" customFormat="1" outlineLevel="1">
      <c r="A374" s="758" t="s">
        <v>490</v>
      </c>
      <c r="B374" s="253" t="s">
        <v>2311</v>
      </c>
      <c r="C374" s="759" t="s">
        <v>491</v>
      </c>
      <c r="D374" s="255">
        <v>1</v>
      </c>
      <c r="E374" s="239"/>
      <c r="F374" s="1004" t="str">
        <f t="shared" ref="F374" si="59">IF(N(E374),ROUND(E374*D374,2),"")</f>
        <v/>
      </c>
      <c r="G374" s="902"/>
      <c r="H374" s="902"/>
      <c r="I374" s="902"/>
    </row>
    <row r="375" spans="1:9" s="42" customFormat="1" ht="25.5" outlineLevel="1">
      <c r="A375" s="760"/>
      <c r="B375" s="6" t="s">
        <v>2150</v>
      </c>
      <c r="C375" s="761"/>
      <c r="D375" s="258"/>
      <c r="E375" s="1005"/>
      <c r="F375" s="1005"/>
      <c r="G375" s="902"/>
      <c r="H375" s="902"/>
      <c r="I375" s="902"/>
    </row>
    <row r="376" spans="1:9" s="42" customFormat="1" outlineLevel="1">
      <c r="A376" s="760"/>
      <c r="B376" s="6" t="s">
        <v>2312</v>
      </c>
      <c r="C376" s="761"/>
      <c r="D376" s="258"/>
      <c r="E376" s="1005"/>
      <c r="F376" s="1005"/>
      <c r="G376" s="902"/>
      <c r="H376" s="902"/>
      <c r="I376" s="902"/>
    </row>
    <row r="377" spans="1:9" s="42" customFormat="1" outlineLevel="1">
      <c r="A377" s="760"/>
      <c r="B377" s="6" t="s">
        <v>2313</v>
      </c>
      <c r="C377" s="761"/>
      <c r="D377" s="258"/>
      <c r="E377" s="1005"/>
      <c r="F377" s="1005"/>
      <c r="G377" s="902"/>
      <c r="H377" s="902"/>
      <c r="I377" s="902"/>
    </row>
    <row r="378" spans="1:9" s="42" customFormat="1" outlineLevel="1">
      <c r="A378" s="108"/>
      <c r="B378" s="26" t="s">
        <v>2314</v>
      </c>
      <c r="C378" s="762"/>
      <c r="D378" s="261"/>
      <c r="E378" s="1006"/>
      <c r="F378" s="1006"/>
      <c r="G378" s="902"/>
      <c r="H378" s="902"/>
      <c r="I378" s="902"/>
    </row>
    <row r="379" spans="1:9" s="249" customFormat="1" outlineLevel="1">
      <c r="A379" s="311"/>
      <c r="B379" s="312"/>
      <c r="C379" s="409"/>
      <c r="D379" s="410"/>
      <c r="E379" s="1266"/>
      <c r="F379" s="1266"/>
      <c r="G379" s="402"/>
      <c r="H379" s="402"/>
      <c r="I379" s="402"/>
    </row>
    <row r="380" spans="1:9" s="42" customFormat="1" ht="38.25" outlineLevel="1">
      <c r="A380" s="313" t="s">
        <v>492</v>
      </c>
      <c r="B380" s="253" t="s">
        <v>2151</v>
      </c>
      <c r="C380" s="254" t="s">
        <v>491</v>
      </c>
      <c r="D380" s="255">
        <v>1</v>
      </c>
      <c r="E380" s="239"/>
      <c r="F380" s="1004" t="str">
        <f t="shared" ref="F380" si="60">IF(N(E380),ROUND(E380*D380,2),"")</f>
        <v/>
      </c>
      <c r="G380" s="902"/>
      <c r="H380" s="902"/>
      <c r="I380" s="902"/>
    </row>
    <row r="381" spans="1:9" s="249" customFormat="1" outlineLevel="1">
      <c r="A381" s="311"/>
      <c r="B381" s="312"/>
      <c r="C381" s="409"/>
      <c r="D381" s="410"/>
      <c r="E381" s="1266"/>
      <c r="F381" s="1266"/>
      <c r="G381" s="402"/>
      <c r="H381" s="402"/>
      <c r="I381" s="402"/>
    </row>
    <row r="382" spans="1:9" s="251" customFormat="1" outlineLevel="1">
      <c r="A382" s="273" t="s">
        <v>493</v>
      </c>
      <c r="B382" s="274" t="s">
        <v>630</v>
      </c>
      <c r="C382" s="325" t="s">
        <v>491</v>
      </c>
      <c r="D382" s="31">
        <v>1</v>
      </c>
      <c r="E382" s="250"/>
      <c r="F382" s="1464" t="str">
        <f t="shared" ref="F382" si="61">IF(N(E382),ROUND(E382*D382,2),"")</f>
        <v/>
      </c>
      <c r="G382" s="1001"/>
      <c r="H382" s="1001"/>
      <c r="I382" s="1001"/>
    </row>
    <row r="383" spans="1:9" s="251" customFormat="1" ht="51" outlineLevel="1">
      <c r="A383" s="269"/>
      <c r="B383" s="270" t="s">
        <v>1703</v>
      </c>
      <c r="C383" s="321"/>
      <c r="D383" s="32"/>
      <c r="E383" s="1188"/>
      <c r="F383" s="1189"/>
      <c r="G383" s="1001"/>
      <c r="H383" s="1001"/>
      <c r="I383" s="1001"/>
    </row>
    <row r="384" spans="1:9" s="251" customFormat="1" outlineLevel="1">
      <c r="A384" s="277"/>
      <c r="B384" s="278" t="s">
        <v>631</v>
      </c>
      <c r="C384" s="322"/>
      <c r="D384" s="323"/>
      <c r="E384" s="1190"/>
      <c r="F384" s="1190"/>
      <c r="G384" s="1001"/>
      <c r="H384" s="1001"/>
      <c r="I384" s="1001"/>
    </row>
    <row r="385" spans="1:9" s="251" customFormat="1" outlineLevel="1">
      <c r="A385" s="269"/>
      <c r="B385" s="270"/>
      <c r="C385" s="36"/>
      <c r="D385" s="32"/>
      <c r="E385" s="1188"/>
      <c r="F385" s="1189"/>
      <c r="G385" s="1001"/>
      <c r="H385" s="1001"/>
      <c r="I385" s="1001"/>
    </row>
    <row r="386" spans="1:9" s="14" customFormat="1" outlineLevel="1">
      <c r="A386" s="533" t="s">
        <v>901</v>
      </c>
      <c r="B386" s="361" t="s">
        <v>635</v>
      </c>
      <c r="C386" s="395" t="s">
        <v>159</v>
      </c>
      <c r="D386" s="377">
        <v>1</v>
      </c>
      <c r="E386" s="332"/>
      <c r="F386" s="1341" t="str">
        <f t="shared" ref="F386" si="62">IF(N(E386),ROUND(E386*D386,2),"")</f>
        <v/>
      </c>
      <c r="G386" s="41"/>
      <c r="H386" s="41"/>
      <c r="I386" s="41"/>
    </row>
    <row r="387" spans="1:9" s="14" customFormat="1" ht="63.75" outlineLevel="1">
      <c r="A387" s="500"/>
      <c r="B387" s="751" t="s">
        <v>1666</v>
      </c>
      <c r="C387" s="538"/>
      <c r="D387" s="539"/>
      <c r="E387" s="1301"/>
      <c r="F387" s="1301"/>
      <c r="G387" s="41"/>
      <c r="H387" s="41"/>
      <c r="I387" s="41"/>
    </row>
    <row r="388" spans="1:9" s="14" customFormat="1" outlineLevel="1">
      <c r="A388" s="540"/>
      <c r="B388" s="541" t="s">
        <v>386</v>
      </c>
      <c r="C388" s="542"/>
      <c r="D388" s="543"/>
      <c r="E388" s="1335"/>
      <c r="F388" s="1335"/>
      <c r="G388" s="41"/>
      <c r="H388" s="41"/>
      <c r="I388" s="41"/>
    </row>
    <row r="389" spans="1:9" s="42" customFormat="1">
      <c r="A389" s="37"/>
      <c r="B389" s="38"/>
      <c r="C389" s="39"/>
      <c r="D389" s="40"/>
      <c r="E389" s="1176"/>
      <c r="F389" s="1177"/>
      <c r="G389" s="13"/>
      <c r="H389" s="41"/>
      <c r="I389" s="41"/>
    </row>
    <row r="390" spans="1:9" s="46" customFormat="1" ht="20.100000000000001" customHeight="1" thickBot="1">
      <c r="A390" s="43"/>
      <c r="B390" s="88" t="s">
        <v>2363</v>
      </c>
      <c r="C390" s="112"/>
      <c r="D390" s="112"/>
      <c r="E390" s="1251"/>
      <c r="F390" s="1252">
        <f>SUM(F374:F389)</f>
        <v>0</v>
      </c>
      <c r="G390" s="45"/>
      <c r="H390" s="45"/>
      <c r="I390" s="45"/>
    </row>
    <row r="391" spans="1:9" s="87" customFormat="1">
      <c r="A391" s="100"/>
      <c r="B391" s="101"/>
      <c r="C391" s="102"/>
      <c r="D391" s="103"/>
      <c r="E391" s="1182"/>
      <c r="F391" s="1209"/>
      <c r="G391" s="25"/>
      <c r="H391" s="25"/>
      <c r="I391" s="25"/>
    </row>
    <row r="392" spans="1:9" s="115" customFormat="1" ht="20.100000000000001" customHeight="1">
      <c r="A392" s="194" t="str">
        <f>"REKAPITULACIJA "&amp;B370</f>
        <v>REKAPITULACIJA Objekt za pregled vozila</v>
      </c>
      <c r="B392" s="80"/>
      <c r="C392" s="99"/>
      <c r="D392" s="99"/>
      <c r="E392" s="1207"/>
      <c r="F392" s="1208"/>
      <c r="G392" s="114"/>
      <c r="H392" s="114"/>
      <c r="I392" s="114"/>
    </row>
    <row r="393" spans="1:9" s="115" customFormat="1" ht="23.25" customHeight="1">
      <c r="A393" s="116" t="str">
        <f>A372</f>
        <v>6.3.1.</v>
      </c>
      <c r="B393" s="117" t="str">
        <f>B372</f>
        <v>Ventilacija objekta za pregled vozila</v>
      </c>
      <c r="C393" s="118"/>
      <c r="D393" s="119"/>
      <c r="E393" s="1237"/>
      <c r="F393" s="1238">
        <f>F390</f>
        <v>0</v>
      </c>
      <c r="G393" s="114"/>
      <c r="H393" s="114"/>
      <c r="I393" s="114"/>
    </row>
    <row r="394" spans="1:9" s="115" customFormat="1" ht="13.5" thickBot="1">
      <c r="A394" s="126"/>
      <c r="B394" s="127"/>
      <c r="C394" s="128"/>
      <c r="D394" s="129"/>
      <c r="E394" s="1246"/>
      <c r="F394" s="1247"/>
      <c r="G394" s="114"/>
      <c r="H394" s="114"/>
      <c r="I394" s="114"/>
    </row>
    <row r="395" spans="1:9" s="134" customFormat="1" ht="27.75" customHeight="1" thickTop="1" thickBot="1">
      <c r="A395" s="154"/>
      <c r="B395" s="130" t="str">
        <f>"UKUPNO "&amp;B370&amp;":"</f>
        <v>UKUPNO Objekt za pregled vozila:</v>
      </c>
      <c r="C395" s="131"/>
      <c r="D395" s="132"/>
      <c r="E395" s="1248"/>
      <c r="F395" s="1249">
        <f>F393</f>
        <v>0</v>
      </c>
      <c r="G395" s="133"/>
      <c r="H395" s="133"/>
      <c r="I395" s="133"/>
    </row>
    <row r="396" spans="1:9" ht="23.25" customHeight="1">
      <c r="A396" s="135"/>
      <c r="B396" s="136"/>
      <c r="C396" s="137"/>
      <c r="D396" s="137"/>
      <c r="E396" s="1243"/>
      <c r="F396" s="1244"/>
    </row>
    <row r="397" spans="1:9" s="56" customFormat="1" ht="23.25" customHeight="1">
      <c r="A397" s="52"/>
      <c r="B397" s="53" t="s">
        <v>570</v>
      </c>
      <c r="C397" s="148"/>
      <c r="D397" s="148"/>
      <c r="E397" s="1456"/>
      <c r="F397" s="1456"/>
      <c r="G397" s="55"/>
      <c r="H397" s="55"/>
      <c r="I397" s="55"/>
    </row>
    <row r="398" spans="1:9" s="61" customFormat="1" ht="28.5" customHeight="1">
      <c r="A398" s="166" t="s">
        <v>519</v>
      </c>
      <c r="B398" s="149" t="s">
        <v>1349</v>
      </c>
      <c r="C398" s="59"/>
      <c r="D398" s="60"/>
      <c r="E398" s="1196"/>
      <c r="F398" s="1197">
        <f>F237</f>
        <v>0</v>
      </c>
    </row>
    <row r="399" spans="1:9" s="61" customFormat="1" ht="27" customHeight="1">
      <c r="A399" s="166" t="str">
        <f>A239</f>
        <v>6.2.</v>
      </c>
      <c r="B399" s="149" t="str">
        <f>B239</f>
        <v>Kontrolne kućice</v>
      </c>
      <c r="C399" s="59"/>
      <c r="D399" s="60"/>
      <c r="E399" s="1196"/>
      <c r="F399" s="1197">
        <f>F368</f>
        <v>0</v>
      </c>
    </row>
    <row r="400" spans="1:9" s="61" customFormat="1" ht="27" customHeight="1">
      <c r="A400" s="166" t="s">
        <v>589</v>
      </c>
      <c r="B400" s="149" t="s">
        <v>2017</v>
      </c>
      <c r="C400" s="59"/>
      <c r="D400" s="60"/>
      <c r="E400" s="1196"/>
      <c r="F400" s="1197">
        <f>F395</f>
        <v>0</v>
      </c>
    </row>
    <row r="401" spans="1:6" s="66" customFormat="1" ht="13.5" thickBot="1">
      <c r="A401" s="167"/>
      <c r="B401" s="63"/>
      <c r="C401" s="150"/>
      <c r="D401" s="151"/>
      <c r="E401" s="1257"/>
      <c r="F401" s="1258"/>
    </row>
    <row r="402" spans="1:6" s="71" customFormat="1" ht="30" customHeight="1" thickTop="1" thickBot="1">
      <c r="A402" s="168"/>
      <c r="B402" s="68" t="s">
        <v>30</v>
      </c>
      <c r="C402" s="152"/>
      <c r="D402" s="153"/>
      <c r="E402" s="1259"/>
      <c r="F402" s="1201">
        <f>SUM(F398:F401)</f>
        <v>0</v>
      </c>
    </row>
    <row r="403" spans="1:6">
      <c r="A403" s="874"/>
      <c r="D403" s="1003"/>
    </row>
  </sheetData>
  <sheetProtection password="F86A" sheet="1" objects="1" scenarios="1"/>
  <pageMargins left="0.70866141732283472" right="0.70866141732283472" top="0.74803149606299213" bottom="0.39370078740157483" header="0.31496062992125984" footer="0.31496062992125984"/>
  <pageSetup paperSize="9" scale="91" fitToHeight="0" orientation="portrait" r:id="rId1"/>
  <headerFooter>
    <oddHeader>&amp;CDokumentacija za nadmetanje&amp;RStalni granični prijelaz za 
međunarodni promet putnika VITALJINA
&amp;"Arial,Bold"2. OBJEKTI VISOKOGRADNJE</oddHeader>
    <oddFooter>&amp;CList &amp;P od &amp;N</oddFooter>
  </headerFooter>
  <rowBreaks count="12" manualBreakCount="12">
    <brk id="40" max="5" man="1"/>
    <brk id="67" max="5" man="1"/>
    <brk id="100" max="5" man="1"/>
    <brk id="117" max="5" man="1"/>
    <brk id="147" max="5" man="1"/>
    <brk id="174" max="5" man="1"/>
    <brk id="214" max="5" man="1"/>
    <brk id="237" max="5" man="1"/>
    <brk id="266" max="5" man="1"/>
    <brk id="292" max="5" man="1"/>
    <brk id="334" max="5" man="1"/>
    <brk id="369" max="5" man="1"/>
  </rowBreaks>
  <colBreaks count="1" manualBreakCount="1">
    <brk id="6"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83"/>
  <sheetViews>
    <sheetView showZeros="0" view="pageBreakPreview" topLeftCell="A175" zoomScale="70" zoomScaleNormal="100" zoomScaleSheetLayoutView="70" workbookViewId="0">
      <selection activeCell="L171" sqref="L171"/>
    </sheetView>
  </sheetViews>
  <sheetFormatPr defaultRowHeight="12.75" outlineLevelRow="1"/>
  <cols>
    <col min="1" max="1" width="6.7109375" style="874" customWidth="1"/>
    <col min="2" max="2" width="46.140625" style="867" customWidth="1"/>
    <col min="3" max="3" width="8.85546875" style="865" customWidth="1"/>
    <col min="4" max="4" width="10.5703125" style="866" customWidth="1"/>
    <col min="5" max="5" width="13.28515625" style="1003" customWidth="1"/>
    <col min="6" max="6" width="15.7109375" style="1003" customWidth="1"/>
    <col min="7" max="16384" width="9.140625" style="51"/>
  </cols>
  <sheetData>
    <row r="1" spans="1:6" s="75" customFormat="1" ht="26.25" thickBot="1">
      <c r="A1" s="91" t="s">
        <v>514</v>
      </c>
      <c r="B1" s="92" t="s">
        <v>515</v>
      </c>
      <c r="C1" s="156" t="s">
        <v>516</v>
      </c>
      <c r="D1" s="156" t="s">
        <v>517</v>
      </c>
      <c r="E1" s="93" t="s">
        <v>485</v>
      </c>
      <c r="F1" s="93" t="s">
        <v>553</v>
      </c>
    </row>
    <row r="2" spans="1:6" ht="13.5" thickTop="1">
      <c r="A2" s="157"/>
      <c r="B2" s="95"/>
      <c r="C2" s="158"/>
      <c r="D2" s="158"/>
      <c r="E2" s="1153"/>
      <c r="F2" s="1260"/>
    </row>
    <row r="3" spans="1:6" s="56" customFormat="1" ht="23.25" customHeight="1">
      <c r="A3" s="76" t="s">
        <v>897</v>
      </c>
      <c r="B3" s="1091" t="s">
        <v>1463</v>
      </c>
      <c r="C3" s="78"/>
      <c r="D3" s="78"/>
      <c r="E3" s="1154"/>
      <c r="F3" s="1155"/>
    </row>
    <row r="4" spans="1:6">
      <c r="A4" s="47"/>
      <c r="B4" s="48"/>
      <c r="C4" s="49"/>
      <c r="D4" s="49"/>
      <c r="E4" s="1156"/>
      <c r="F4" s="1157"/>
    </row>
    <row r="5" spans="1:6" s="46" customFormat="1" ht="20.100000000000001" customHeight="1">
      <c r="A5" s="79" t="s">
        <v>520</v>
      </c>
      <c r="B5" s="80" t="s">
        <v>1464</v>
      </c>
      <c r="C5" s="81"/>
      <c r="D5" s="82"/>
      <c r="E5" s="1158"/>
      <c r="F5" s="1159"/>
    </row>
    <row r="6" spans="1:6" s="87" customFormat="1">
      <c r="A6" s="83"/>
      <c r="B6" s="84"/>
      <c r="C6" s="85"/>
      <c r="D6" s="86"/>
      <c r="E6" s="1160"/>
      <c r="F6" s="1161"/>
    </row>
    <row r="7" spans="1:6" s="46" customFormat="1" outlineLevel="1">
      <c r="A7" s="252" t="s">
        <v>490</v>
      </c>
      <c r="B7" s="253" t="s">
        <v>1468</v>
      </c>
      <c r="C7" s="254"/>
      <c r="D7" s="255"/>
      <c r="E7" s="1004"/>
      <c r="F7" s="1004"/>
    </row>
    <row r="8" spans="1:6" s="46" customFormat="1" ht="89.25" outlineLevel="1">
      <c r="A8" s="256"/>
      <c r="B8" s="6" t="s">
        <v>1469</v>
      </c>
      <c r="C8" s="257"/>
      <c r="D8" s="258"/>
      <c r="E8" s="1005"/>
      <c r="F8" s="1005"/>
    </row>
    <row r="9" spans="1:6" s="46" customFormat="1" outlineLevel="1">
      <c r="A9" s="259"/>
      <c r="B9" s="26" t="s">
        <v>1465</v>
      </c>
      <c r="C9" s="260"/>
      <c r="D9" s="261"/>
      <c r="E9" s="1006"/>
      <c r="F9" s="1006"/>
    </row>
    <row r="10" spans="1:6" s="87" customFormat="1" outlineLevel="1">
      <c r="A10" s="262" t="s">
        <v>487</v>
      </c>
      <c r="B10" s="5" t="s">
        <v>1910</v>
      </c>
      <c r="C10" s="263" t="s">
        <v>491</v>
      </c>
      <c r="D10" s="264">
        <v>4</v>
      </c>
      <c r="E10" s="930"/>
      <c r="F10" s="1425" t="str">
        <f t="shared" ref="F10:F19" si="0">IF(N(E10),ROUND(E10*D10,2),"")</f>
        <v/>
      </c>
    </row>
    <row r="11" spans="1:6" s="87" customFormat="1" outlineLevel="1">
      <c r="A11" s="262" t="s">
        <v>488</v>
      </c>
      <c r="B11" s="5" t="s">
        <v>1466</v>
      </c>
      <c r="C11" s="263" t="s">
        <v>491</v>
      </c>
      <c r="D11" s="264">
        <v>2</v>
      </c>
      <c r="E11" s="930"/>
      <c r="F11" s="1425" t="str">
        <f t="shared" si="0"/>
        <v/>
      </c>
    </row>
    <row r="12" spans="1:6" s="87" customFormat="1" outlineLevel="1">
      <c r="A12" s="262" t="s">
        <v>968</v>
      </c>
      <c r="B12" s="5" t="s">
        <v>2239</v>
      </c>
      <c r="C12" s="263" t="s">
        <v>491</v>
      </c>
      <c r="D12" s="264">
        <v>2</v>
      </c>
      <c r="E12" s="930"/>
      <c r="F12" s="1425" t="str">
        <f t="shared" si="0"/>
        <v/>
      </c>
    </row>
    <row r="13" spans="1:6" s="87" customFormat="1" outlineLevel="1">
      <c r="A13" s="262" t="s">
        <v>969</v>
      </c>
      <c r="B13" s="5" t="s">
        <v>2240</v>
      </c>
      <c r="C13" s="263" t="s">
        <v>491</v>
      </c>
      <c r="D13" s="264">
        <v>2</v>
      </c>
      <c r="E13" s="930"/>
      <c r="F13" s="1425" t="str">
        <f t="shared" si="0"/>
        <v/>
      </c>
    </row>
    <row r="14" spans="1:6" s="87" customFormat="1" outlineLevel="1">
      <c r="A14" s="262" t="s">
        <v>970</v>
      </c>
      <c r="B14" s="5" t="s">
        <v>2315</v>
      </c>
      <c r="C14" s="263" t="s">
        <v>491</v>
      </c>
      <c r="D14" s="264">
        <v>6</v>
      </c>
      <c r="E14" s="930"/>
      <c r="F14" s="1425" t="str">
        <f t="shared" si="0"/>
        <v/>
      </c>
    </row>
    <row r="15" spans="1:6" s="87" customFormat="1" outlineLevel="1">
      <c r="A15" s="262" t="s">
        <v>1269</v>
      </c>
      <c r="B15" s="5" t="s">
        <v>2316</v>
      </c>
      <c r="C15" s="263" t="s">
        <v>491</v>
      </c>
      <c r="D15" s="264">
        <v>6</v>
      </c>
      <c r="E15" s="930"/>
      <c r="F15" s="1425" t="str">
        <f t="shared" si="0"/>
        <v/>
      </c>
    </row>
    <row r="16" spans="1:6" s="87" customFormat="1" outlineLevel="1">
      <c r="A16" s="262" t="s">
        <v>1446</v>
      </c>
      <c r="B16" s="5" t="s">
        <v>2241</v>
      </c>
      <c r="C16" s="263" t="s">
        <v>491</v>
      </c>
      <c r="D16" s="264">
        <v>12</v>
      </c>
      <c r="E16" s="930"/>
      <c r="F16" s="1425" t="str">
        <f t="shared" si="0"/>
        <v/>
      </c>
    </row>
    <row r="17" spans="1:6" s="330" customFormat="1" outlineLevel="1">
      <c r="A17" s="266" t="s">
        <v>1454</v>
      </c>
      <c r="B17" s="5" t="s">
        <v>1467</v>
      </c>
      <c r="C17" s="268" t="s">
        <v>491</v>
      </c>
      <c r="D17" s="265">
        <v>2</v>
      </c>
      <c r="E17" s="930"/>
      <c r="F17" s="1425" t="str">
        <f t="shared" si="0"/>
        <v/>
      </c>
    </row>
    <row r="18" spans="1:6" s="330" customFormat="1" outlineLevel="1">
      <c r="A18" s="262" t="s">
        <v>604</v>
      </c>
      <c r="B18" s="5" t="s">
        <v>2242</v>
      </c>
      <c r="C18" s="263" t="s">
        <v>491</v>
      </c>
      <c r="D18" s="264">
        <v>1</v>
      </c>
      <c r="E18" s="935"/>
      <c r="F18" s="1425" t="str">
        <f t="shared" si="0"/>
        <v/>
      </c>
    </row>
    <row r="19" spans="1:6" s="330" customFormat="1" outlineLevel="1">
      <c r="A19" s="266" t="s">
        <v>215</v>
      </c>
      <c r="B19" s="5" t="s">
        <v>1911</v>
      </c>
      <c r="C19" s="268" t="s">
        <v>491</v>
      </c>
      <c r="D19" s="265">
        <v>6</v>
      </c>
      <c r="E19" s="935"/>
      <c r="F19" s="1425" t="str">
        <f t="shared" si="0"/>
        <v/>
      </c>
    </row>
    <row r="20" spans="1:6" s="330" customFormat="1" outlineLevel="1">
      <c r="A20" s="269"/>
      <c r="B20" s="270"/>
      <c r="C20" s="271"/>
      <c r="D20" s="272"/>
      <c r="E20" s="272"/>
      <c r="F20" s="1163"/>
    </row>
    <row r="21" spans="1:6" s="330" customFormat="1" outlineLevel="1">
      <c r="A21" s="853" t="s">
        <v>492</v>
      </c>
      <c r="B21" s="253" t="s">
        <v>2236</v>
      </c>
      <c r="C21" s="254"/>
      <c r="D21" s="1004"/>
      <c r="E21" s="255"/>
      <c r="F21" s="1422"/>
    </row>
    <row r="22" spans="1:6" s="330" customFormat="1" ht="76.5" outlineLevel="1">
      <c r="A22" s="841"/>
      <c r="B22" s="6" t="s">
        <v>2237</v>
      </c>
      <c r="C22" s="257"/>
      <c r="D22" s="1005"/>
      <c r="E22" s="258"/>
      <c r="F22" s="1423"/>
    </row>
    <row r="23" spans="1:6" s="330" customFormat="1" outlineLevel="1">
      <c r="A23" s="854"/>
      <c r="B23" s="26" t="s">
        <v>2238</v>
      </c>
      <c r="C23" s="260"/>
      <c r="D23" s="1006"/>
      <c r="E23" s="261"/>
      <c r="F23" s="1424"/>
    </row>
    <row r="24" spans="1:6" s="330" customFormat="1" outlineLevel="1">
      <c r="A24" s="937" t="s">
        <v>483</v>
      </c>
      <c r="B24" s="5" t="s">
        <v>2250</v>
      </c>
      <c r="C24" s="268" t="s">
        <v>159</v>
      </c>
      <c r="D24" s="265">
        <v>1</v>
      </c>
      <c r="E24" s="935"/>
      <c r="F24" s="1466" t="str">
        <f t="shared" ref="F24" si="1">IF(N(E24),ROUND(E24*D24,2),"")</f>
        <v/>
      </c>
    </row>
    <row r="25" spans="1:6" s="330" customFormat="1" outlineLevel="1">
      <c r="A25" s="269"/>
      <c r="B25" s="270"/>
      <c r="C25" s="271"/>
      <c r="D25" s="272"/>
      <c r="E25" s="272"/>
      <c r="F25" s="1163"/>
    </row>
    <row r="26" spans="1:6" s="87" customFormat="1" outlineLevel="1">
      <c r="A26" s="252" t="s">
        <v>493</v>
      </c>
      <c r="B26" s="253" t="s">
        <v>1470</v>
      </c>
      <c r="C26" s="254"/>
      <c r="D26" s="255"/>
      <c r="E26" s="255"/>
      <c r="F26" s="1004"/>
    </row>
    <row r="27" spans="1:6" s="87" customFormat="1" ht="76.5" outlineLevel="1">
      <c r="A27" s="256"/>
      <c r="B27" s="6" t="s">
        <v>1471</v>
      </c>
      <c r="C27" s="257"/>
      <c r="D27" s="258"/>
      <c r="E27" s="258"/>
      <c r="F27" s="1005"/>
    </row>
    <row r="28" spans="1:6" s="87" customFormat="1" outlineLevel="1">
      <c r="A28" s="259"/>
      <c r="B28" s="26" t="s">
        <v>1472</v>
      </c>
      <c r="C28" s="260"/>
      <c r="D28" s="261"/>
      <c r="E28" s="261"/>
      <c r="F28" s="1006"/>
    </row>
    <row r="29" spans="1:6" s="56" customFormat="1" ht="20.100000000000001" customHeight="1" outlineLevel="1">
      <c r="A29" s="556" t="s">
        <v>498</v>
      </c>
      <c r="B29" s="703" t="s">
        <v>1912</v>
      </c>
      <c r="C29" s="558" t="s">
        <v>491</v>
      </c>
      <c r="D29" s="559">
        <v>2</v>
      </c>
      <c r="E29" s="938"/>
      <c r="F29" s="1425" t="str">
        <f t="shared" ref="F29:F42" si="2">IF(N(E29),ROUND(E29*D29,2),"")</f>
        <v/>
      </c>
    </row>
    <row r="30" spans="1:6" s="56" customFormat="1" ht="20.100000000000001" customHeight="1" outlineLevel="1">
      <c r="A30" s="556" t="s">
        <v>499</v>
      </c>
      <c r="B30" s="703" t="s">
        <v>2317</v>
      </c>
      <c r="C30" s="558" t="s">
        <v>491</v>
      </c>
      <c r="D30" s="559">
        <v>1</v>
      </c>
      <c r="E30" s="938"/>
      <c r="F30" s="1425" t="str">
        <f t="shared" si="2"/>
        <v/>
      </c>
    </row>
    <row r="31" spans="1:6" s="1062" customFormat="1" ht="20.100000000000001" customHeight="1" outlineLevel="1">
      <c r="A31" s="556" t="s">
        <v>582</v>
      </c>
      <c r="B31" s="703" t="s">
        <v>1913</v>
      </c>
      <c r="C31" s="558" t="s">
        <v>491</v>
      </c>
      <c r="D31" s="559">
        <v>9</v>
      </c>
      <c r="E31" s="935"/>
      <c r="F31" s="1425" t="str">
        <f t="shared" si="2"/>
        <v/>
      </c>
    </row>
    <row r="32" spans="1:6" s="330" customFormat="1" ht="25.5" outlineLevel="1">
      <c r="A32" s="266" t="s">
        <v>1473</v>
      </c>
      <c r="B32" s="5" t="s">
        <v>1979</v>
      </c>
      <c r="C32" s="268" t="s">
        <v>491</v>
      </c>
      <c r="D32" s="265">
        <v>2</v>
      </c>
      <c r="E32" s="935"/>
      <c r="F32" s="1425" t="str">
        <f t="shared" si="2"/>
        <v/>
      </c>
    </row>
    <row r="33" spans="1:6" s="1062" customFormat="1" ht="20.100000000000001" customHeight="1" outlineLevel="1">
      <c r="A33" s="556" t="s">
        <v>1474</v>
      </c>
      <c r="B33" s="703" t="s">
        <v>1914</v>
      </c>
      <c r="C33" s="558" t="s">
        <v>491</v>
      </c>
      <c r="D33" s="559">
        <v>2</v>
      </c>
      <c r="E33" s="935"/>
      <c r="F33" s="1425" t="str">
        <f t="shared" si="2"/>
        <v/>
      </c>
    </row>
    <row r="34" spans="1:6" s="1062" customFormat="1" ht="20.100000000000001" customHeight="1" outlineLevel="1">
      <c r="A34" s="556" t="s">
        <v>1475</v>
      </c>
      <c r="B34" s="703" t="s">
        <v>2318</v>
      </c>
      <c r="C34" s="558" t="s">
        <v>491</v>
      </c>
      <c r="D34" s="559">
        <v>1</v>
      </c>
      <c r="E34" s="939"/>
      <c r="F34" s="1425" t="str">
        <f t="shared" si="2"/>
        <v/>
      </c>
    </row>
    <row r="35" spans="1:6" s="1062" customFormat="1" ht="20.100000000000001" customHeight="1" outlineLevel="1">
      <c r="A35" s="556" t="s">
        <v>1476</v>
      </c>
      <c r="B35" s="703" t="s">
        <v>1915</v>
      </c>
      <c r="C35" s="558" t="s">
        <v>491</v>
      </c>
      <c r="D35" s="559">
        <v>4</v>
      </c>
      <c r="E35" s="935"/>
      <c r="F35" s="1425" t="str">
        <f t="shared" si="2"/>
        <v/>
      </c>
    </row>
    <row r="36" spans="1:6" s="1062" customFormat="1" ht="20.100000000000001" customHeight="1" outlineLevel="1">
      <c r="A36" s="556" t="s">
        <v>1477</v>
      </c>
      <c r="B36" s="703" t="s">
        <v>1988</v>
      </c>
      <c r="C36" s="558" t="s">
        <v>491</v>
      </c>
      <c r="D36" s="559">
        <v>1</v>
      </c>
      <c r="E36" s="939"/>
      <c r="F36" s="1425" t="str">
        <f t="shared" si="2"/>
        <v/>
      </c>
    </row>
    <row r="37" spans="1:6" s="1062" customFormat="1" ht="20.100000000000001" customHeight="1" outlineLevel="1">
      <c r="A37" s="556" t="s">
        <v>1478</v>
      </c>
      <c r="B37" s="703" t="s">
        <v>1524</v>
      </c>
      <c r="C37" s="558" t="s">
        <v>491</v>
      </c>
      <c r="D37" s="559">
        <v>1</v>
      </c>
      <c r="E37" s="939"/>
      <c r="F37" s="1425" t="str">
        <f t="shared" si="2"/>
        <v/>
      </c>
    </row>
    <row r="38" spans="1:6" s="1062" customFormat="1" ht="20.100000000000001" customHeight="1" outlineLevel="1">
      <c r="A38" s="556" t="s">
        <v>250</v>
      </c>
      <c r="B38" s="703" t="s">
        <v>1525</v>
      </c>
      <c r="C38" s="558" t="s">
        <v>491</v>
      </c>
      <c r="D38" s="559">
        <v>1</v>
      </c>
      <c r="E38" s="939"/>
      <c r="F38" s="1425" t="str">
        <f t="shared" si="2"/>
        <v/>
      </c>
    </row>
    <row r="39" spans="1:6" s="1062" customFormat="1" ht="20.100000000000001" customHeight="1" outlineLevel="1">
      <c r="A39" s="556" t="s">
        <v>251</v>
      </c>
      <c r="B39" s="703" t="s">
        <v>1526</v>
      </c>
      <c r="C39" s="558" t="s">
        <v>491</v>
      </c>
      <c r="D39" s="559">
        <v>1</v>
      </c>
      <c r="E39" s="939"/>
      <c r="F39" s="1425" t="str">
        <f t="shared" si="2"/>
        <v/>
      </c>
    </row>
    <row r="40" spans="1:6" s="1062" customFormat="1" ht="20.100000000000001" customHeight="1" outlineLevel="1">
      <c r="A40" s="556" t="s">
        <v>252</v>
      </c>
      <c r="B40" s="703" t="s">
        <v>1527</v>
      </c>
      <c r="C40" s="558" t="s">
        <v>491</v>
      </c>
      <c r="D40" s="559">
        <v>1</v>
      </c>
      <c r="E40" s="939"/>
      <c r="F40" s="1425" t="str">
        <f t="shared" si="2"/>
        <v/>
      </c>
    </row>
    <row r="41" spans="1:6" s="1062" customFormat="1" ht="20.100000000000001" customHeight="1" outlineLevel="1">
      <c r="A41" s="556" t="s">
        <v>253</v>
      </c>
      <c r="B41" s="703" t="s">
        <v>1916</v>
      </c>
      <c r="C41" s="558" t="s">
        <v>491</v>
      </c>
      <c r="D41" s="559">
        <v>3</v>
      </c>
      <c r="E41" s="935"/>
      <c r="F41" s="1425" t="str">
        <f t="shared" si="2"/>
        <v/>
      </c>
    </row>
    <row r="42" spans="1:6" s="1062" customFormat="1" ht="20.100000000000001" customHeight="1" outlineLevel="1">
      <c r="A42" s="556" t="s">
        <v>254</v>
      </c>
      <c r="B42" s="703" t="s">
        <v>2319</v>
      </c>
      <c r="C42" s="558" t="s">
        <v>491</v>
      </c>
      <c r="D42" s="559">
        <v>1</v>
      </c>
      <c r="E42" s="935"/>
      <c r="F42" s="1425" t="str">
        <f t="shared" si="2"/>
        <v/>
      </c>
    </row>
    <row r="43" spans="1:6" s="330" customFormat="1" outlineLevel="1">
      <c r="A43" s="269"/>
      <c r="B43" s="6"/>
      <c r="C43" s="271"/>
      <c r="D43" s="272"/>
      <c r="E43" s="272"/>
      <c r="F43" s="1163"/>
    </row>
    <row r="44" spans="1:6" s="330" customFormat="1" outlineLevel="1">
      <c r="A44" s="252" t="s">
        <v>901</v>
      </c>
      <c r="B44" s="253" t="s">
        <v>1528</v>
      </c>
      <c r="C44" s="254"/>
      <c r="D44" s="255"/>
      <c r="E44" s="255"/>
      <c r="F44" s="1004"/>
    </row>
    <row r="45" spans="1:6" s="330" customFormat="1" ht="51" outlineLevel="1">
      <c r="A45" s="256"/>
      <c r="B45" s="6" t="s">
        <v>1529</v>
      </c>
      <c r="C45" s="257"/>
      <c r="D45" s="258"/>
      <c r="E45" s="258"/>
      <c r="F45" s="1005"/>
    </row>
    <row r="46" spans="1:6" s="330" customFormat="1" outlineLevel="1">
      <c r="A46" s="259"/>
      <c r="B46" s="26" t="s">
        <v>1530</v>
      </c>
      <c r="C46" s="260"/>
      <c r="D46" s="261"/>
      <c r="E46" s="261"/>
      <c r="F46" s="1006"/>
    </row>
    <row r="47" spans="1:6" s="330" customFormat="1" outlineLevel="1">
      <c r="A47" s="266" t="s">
        <v>500</v>
      </c>
      <c r="B47" s="5" t="s">
        <v>1531</v>
      </c>
      <c r="C47" s="268" t="s">
        <v>491</v>
      </c>
      <c r="D47" s="265">
        <v>2</v>
      </c>
      <c r="E47" s="933"/>
      <c r="F47" s="1425" t="str">
        <f t="shared" ref="F47" si="3">IF(N(E47),ROUND(E47*D47,2),"")</f>
        <v/>
      </c>
    </row>
    <row r="48" spans="1:6" s="330" customFormat="1" outlineLevel="1">
      <c r="A48" s="269"/>
      <c r="B48" s="6"/>
      <c r="C48" s="271"/>
      <c r="D48" s="272"/>
      <c r="E48" s="272"/>
      <c r="F48" s="1163"/>
    </row>
    <row r="49" spans="1:6" s="87" customFormat="1" outlineLevel="1">
      <c r="A49" s="252" t="s">
        <v>588</v>
      </c>
      <c r="B49" s="253" t="s">
        <v>1479</v>
      </c>
      <c r="C49" s="254"/>
      <c r="D49" s="255"/>
      <c r="E49" s="255"/>
      <c r="F49" s="1004"/>
    </row>
    <row r="50" spans="1:6" s="87" customFormat="1" ht="51" outlineLevel="1">
      <c r="A50" s="256"/>
      <c r="B50" s="6" t="s">
        <v>1480</v>
      </c>
      <c r="C50" s="257"/>
      <c r="D50" s="258"/>
      <c r="E50" s="258"/>
      <c r="F50" s="1005"/>
    </row>
    <row r="51" spans="1:6" s="87" customFormat="1" outlineLevel="1">
      <c r="A51" s="259"/>
      <c r="B51" s="26" t="s">
        <v>641</v>
      </c>
      <c r="C51" s="260"/>
      <c r="D51" s="261"/>
      <c r="E51" s="261"/>
      <c r="F51" s="1006"/>
    </row>
    <row r="52" spans="1:6" s="330" customFormat="1" ht="76.5" outlineLevel="1">
      <c r="A52" s="266" t="s">
        <v>501</v>
      </c>
      <c r="B52" s="5" t="s">
        <v>1130</v>
      </c>
      <c r="C52" s="268" t="s">
        <v>491</v>
      </c>
      <c r="D52" s="265">
        <v>4</v>
      </c>
      <c r="E52" s="935"/>
      <c r="F52" s="1425" t="str">
        <f t="shared" ref="F52:F54" si="4">IF(N(E52),ROUND(E52*D52,2),"")</f>
        <v/>
      </c>
    </row>
    <row r="53" spans="1:6" s="330" customFormat="1" outlineLevel="1">
      <c r="A53" s="266" t="s">
        <v>502</v>
      </c>
      <c r="B53" s="5" t="s">
        <v>1989</v>
      </c>
      <c r="C53" s="268" t="s">
        <v>491</v>
      </c>
      <c r="D53" s="265">
        <v>2</v>
      </c>
      <c r="E53" s="935"/>
      <c r="F53" s="1425" t="str">
        <f t="shared" si="4"/>
        <v/>
      </c>
    </row>
    <row r="54" spans="1:6" s="330" customFormat="1" outlineLevel="1">
      <c r="A54" s="266" t="s">
        <v>590</v>
      </c>
      <c r="B54" s="5" t="s">
        <v>1990</v>
      </c>
      <c r="C54" s="268" t="s">
        <v>491</v>
      </c>
      <c r="D54" s="265">
        <v>1</v>
      </c>
      <c r="E54" s="935"/>
      <c r="F54" s="1425" t="str">
        <f t="shared" si="4"/>
        <v/>
      </c>
    </row>
    <row r="55" spans="1:6" s="330" customFormat="1" outlineLevel="1">
      <c r="A55" s="269"/>
      <c r="B55" s="270"/>
      <c r="C55" s="271"/>
      <c r="D55" s="272"/>
      <c r="E55" s="272"/>
      <c r="F55" s="1163"/>
    </row>
    <row r="56" spans="1:6" s="87" customFormat="1" outlineLevel="1">
      <c r="A56" s="252" t="s">
        <v>494</v>
      </c>
      <c r="B56" s="253" t="s">
        <v>642</v>
      </c>
      <c r="C56" s="254"/>
      <c r="D56" s="255"/>
      <c r="E56" s="255"/>
      <c r="F56" s="1004"/>
    </row>
    <row r="57" spans="1:6" s="87" customFormat="1" ht="38.25" outlineLevel="1">
      <c r="A57" s="256"/>
      <c r="B57" s="6" t="s">
        <v>643</v>
      </c>
      <c r="C57" s="257"/>
      <c r="D57" s="258"/>
      <c r="E57" s="258"/>
      <c r="F57" s="1005"/>
    </row>
    <row r="58" spans="1:6" s="330" customFormat="1" outlineLevel="1">
      <c r="A58" s="266" t="s">
        <v>519</v>
      </c>
      <c r="B58" s="5" t="s">
        <v>1917</v>
      </c>
      <c r="C58" s="268" t="s">
        <v>1063</v>
      </c>
      <c r="D58" s="265">
        <v>750</v>
      </c>
      <c r="E58" s="935"/>
      <c r="F58" s="1425" t="str">
        <f t="shared" ref="F58:F69" si="5">IF(N(E58),ROUND(E58*D58,2),"")</f>
        <v/>
      </c>
    </row>
    <row r="59" spans="1:6" s="330" customFormat="1" outlineLevel="1">
      <c r="A59" s="266" t="s">
        <v>586</v>
      </c>
      <c r="B59" s="5" t="s">
        <v>1918</v>
      </c>
      <c r="C59" s="268" t="s">
        <v>1063</v>
      </c>
      <c r="D59" s="265">
        <v>500</v>
      </c>
      <c r="E59" s="935"/>
      <c r="F59" s="1425" t="str">
        <f t="shared" si="5"/>
        <v/>
      </c>
    </row>
    <row r="60" spans="1:6" s="330" customFormat="1" ht="25.5" outlineLevel="1">
      <c r="A60" s="266" t="s">
        <v>589</v>
      </c>
      <c r="B60" s="5" t="s">
        <v>1919</v>
      </c>
      <c r="C60" s="268" t="s">
        <v>1063</v>
      </c>
      <c r="D60" s="265">
        <v>280</v>
      </c>
      <c r="E60" s="935"/>
      <c r="F60" s="1425" t="str">
        <f t="shared" si="5"/>
        <v/>
      </c>
    </row>
    <row r="61" spans="1:6" s="330" customFormat="1" ht="38.25" outlineLevel="1">
      <c r="A61" s="266" t="s">
        <v>376</v>
      </c>
      <c r="B61" s="5" t="s">
        <v>2323</v>
      </c>
      <c r="C61" s="268" t="s">
        <v>1063</v>
      </c>
      <c r="D61" s="265">
        <v>50</v>
      </c>
      <c r="E61" s="935"/>
      <c r="F61" s="1425" t="str">
        <f t="shared" si="5"/>
        <v/>
      </c>
    </row>
    <row r="62" spans="1:6" s="330" customFormat="1" outlineLevel="1">
      <c r="A62" s="266" t="s">
        <v>1412</v>
      </c>
      <c r="B62" s="5" t="s">
        <v>2321</v>
      </c>
      <c r="C62" s="268" t="s">
        <v>491</v>
      </c>
      <c r="D62" s="265">
        <v>4</v>
      </c>
      <c r="E62" s="935"/>
      <c r="F62" s="1167" t="str">
        <f t="shared" si="5"/>
        <v/>
      </c>
    </row>
    <row r="63" spans="1:6" s="330" customFormat="1" outlineLevel="1">
      <c r="A63" s="266" t="s">
        <v>2243</v>
      </c>
      <c r="B63" s="5" t="s">
        <v>2322</v>
      </c>
      <c r="C63" s="268" t="s">
        <v>491</v>
      </c>
      <c r="D63" s="265">
        <v>1</v>
      </c>
      <c r="E63" s="935"/>
      <c r="F63" s="1167" t="str">
        <f t="shared" si="5"/>
        <v/>
      </c>
    </row>
    <row r="64" spans="1:6" s="330" customFormat="1" ht="25.5" outlineLevel="1">
      <c r="A64" s="266" t="s">
        <v>2244</v>
      </c>
      <c r="B64" s="5" t="s">
        <v>592</v>
      </c>
      <c r="C64" s="268" t="s">
        <v>1063</v>
      </c>
      <c r="D64" s="265">
        <v>25</v>
      </c>
      <c r="E64" s="935"/>
      <c r="F64" s="1425" t="str">
        <f t="shared" si="5"/>
        <v/>
      </c>
    </row>
    <row r="65" spans="1:6" s="330" customFormat="1" ht="14.25" outlineLevel="1">
      <c r="A65" s="266" t="s">
        <v>2245</v>
      </c>
      <c r="B65" s="5" t="s">
        <v>593</v>
      </c>
      <c r="C65" s="268" t="s">
        <v>521</v>
      </c>
      <c r="D65" s="265">
        <v>350</v>
      </c>
      <c r="E65" s="935"/>
      <c r="F65" s="1425" t="str">
        <f t="shared" si="5"/>
        <v/>
      </c>
    </row>
    <row r="66" spans="1:6" s="330" customFormat="1" outlineLevel="1">
      <c r="A66" s="266" t="s">
        <v>2246</v>
      </c>
      <c r="B66" s="5" t="s">
        <v>594</v>
      </c>
      <c r="C66" s="268" t="s">
        <v>491</v>
      </c>
      <c r="D66" s="265">
        <v>1</v>
      </c>
      <c r="E66" s="935"/>
      <c r="F66" s="1167" t="str">
        <f t="shared" si="5"/>
        <v/>
      </c>
    </row>
    <row r="67" spans="1:6" s="330" customFormat="1" outlineLevel="1">
      <c r="A67" s="266" t="s">
        <v>2247</v>
      </c>
      <c r="B67" s="5" t="s">
        <v>1920</v>
      </c>
      <c r="C67" s="268" t="s">
        <v>491</v>
      </c>
      <c r="D67" s="265">
        <v>4</v>
      </c>
      <c r="E67" s="935"/>
      <c r="F67" s="1425" t="str">
        <f t="shared" si="5"/>
        <v/>
      </c>
    </row>
    <row r="68" spans="1:6" s="330" customFormat="1" outlineLevel="1">
      <c r="A68" s="266" t="s">
        <v>2248</v>
      </c>
      <c r="B68" s="5" t="s">
        <v>595</v>
      </c>
      <c r="C68" s="268" t="s">
        <v>491</v>
      </c>
      <c r="D68" s="265">
        <v>1</v>
      </c>
      <c r="E68" s="935"/>
      <c r="F68" s="1167" t="str">
        <f t="shared" si="5"/>
        <v/>
      </c>
    </row>
    <row r="69" spans="1:6" s="330" customFormat="1" outlineLevel="1">
      <c r="A69" s="266" t="s">
        <v>2249</v>
      </c>
      <c r="B69" s="5" t="s">
        <v>1921</v>
      </c>
      <c r="C69" s="268" t="s">
        <v>1063</v>
      </c>
      <c r="D69" s="265">
        <v>25</v>
      </c>
      <c r="E69" s="935"/>
      <c r="F69" s="1466" t="str">
        <f t="shared" si="5"/>
        <v/>
      </c>
    </row>
    <row r="70" spans="1:6" s="1063" customFormat="1">
      <c r="A70" s="765"/>
      <c r="B70" s="766"/>
      <c r="C70" s="767"/>
      <c r="D70" s="768"/>
      <c r="E70" s="768"/>
      <c r="F70" s="1467"/>
    </row>
    <row r="71" spans="1:6" s="87" customFormat="1" ht="20.100000000000001" customHeight="1" thickBot="1">
      <c r="A71" s="43"/>
      <c r="B71" s="88" t="s">
        <v>596</v>
      </c>
      <c r="C71" s="89"/>
      <c r="D71" s="89"/>
      <c r="E71" s="89"/>
      <c r="F71" s="1269">
        <f>SUM(F10:F69)</f>
        <v>0</v>
      </c>
    </row>
    <row r="72" spans="1:6">
      <c r="A72" s="47"/>
      <c r="B72" s="48"/>
      <c r="C72" s="49"/>
      <c r="D72" s="49"/>
      <c r="E72" s="49"/>
      <c r="F72" s="1157"/>
    </row>
    <row r="73" spans="1:6" s="87" customFormat="1" ht="20.100000000000001" customHeight="1">
      <c r="A73" s="79" t="s">
        <v>1021</v>
      </c>
      <c r="B73" s="80" t="s">
        <v>927</v>
      </c>
      <c r="C73" s="81"/>
      <c r="D73" s="82"/>
      <c r="E73" s="1158"/>
      <c r="F73" s="1159"/>
    </row>
    <row r="74" spans="1:6" s="87" customFormat="1">
      <c r="A74" s="100"/>
      <c r="B74" s="101"/>
      <c r="C74" s="102"/>
      <c r="D74" s="103"/>
      <c r="E74" s="896"/>
      <c r="F74" s="1209"/>
    </row>
    <row r="75" spans="1:6" s="87" customFormat="1" ht="20.100000000000001" customHeight="1">
      <c r="A75" s="1064" t="s">
        <v>31</v>
      </c>
      <c r="B75" s="1065" t="s">
        <v>925</v>
      </c>
      <c r="C75" s="1066"/>
      <c r="D75" s="1067"/>
      <c r="E75" s="1468"/>
      <c r="F75" s="1211"/>
    </row>
    <row r="76" spans="1:6" collapsed="1">
      <c r="A76" s="108"/>
      <c r="B76" s="109"/>
      <c r="C76" s="110"/>
      <c r="D76" s="111"/>
      <c r="E76" s="111"/>
      <c r="F76" s="1213"/>
    </row>
    <row r="77" spans="1:6" ht="63.75" outlineLevel="1">
      <c r="A77" s="364"/>
      <c r="B77" s="5" t="s">
        <v>926</v>
      </c>
      <c r="C77" s="319"/>
      <c r="D77" s="264"/>
      <c r="E77" s="264"/>
      <c r="F77" s="1184"/>
    </row>
    <row r="78" spans="1:6" s="87" customFormat="1" outlineLevel="1">
      <c r="A78" s="252" t="s">
        <v>490</v>
      </c>
      <c r="B78" s="253" t="s">
        <v>607</v>
      </c>
      <c r="C78" s="254"/>
      <c r="D78" s="255"/>
      <c r="E78" s="255"/>
      <c r="F78" s="1004"/>
    </row>
    <row r="79" spans="1:6" s="87" customFormat="1" ht="63.75" outlineLevel="1">
      <c r="A79" s="256"/>
      <c r="B79" s="391" t="s">
        <v>1532</v>
      </c>
      <c r="C79" s="257"/>
      <c r="D79" s="258"/>
      <c r="E79" s="258"/>
      <c r="F79" s="1005"/>
    </row>
    <row r="80" spans="1:6" s="87" customFormat="1" outlineLevel="1">
      <c r="A80" s="259"/>
      <c r="B80" s="26" t="s">
        <v>606</v>
      </c>
      <c r="C80" s="260"/>
      <c r="D80" s="261"/>
      <c r="E80" s="261"/>
      <c r="F80" s="1006"/>
    </row>
    <row r="81" spans="1:6" s="330" customFormat="1" ht="38.25" outlineLevel="1">
      <c r="A81" s="266" t="s">
        <v>487</v>
      </c>
      <c r="B81" s="5" t="s">
        <v>2320</v>
      </c>
      <c r="C81" s="268" t="s">
        <v>491</v>
      </c>
      <c r="D81" s="265">
        <v>3</v>
      </c>
      <c r="E81" s="935"/>
      <c r="F81" s="1425" t="str">
        <f t="shared" ref="F81" si="6">IF(N(E81),ROUND(E81*D81,2),"")</f>
        <v/>
      </c>
    </row>
    <row r="82" spans="1:6" s="330" customFormat="1" outlineLevel="1">
      <c r="A82" s="269"/>
      <c r="B82" s="6"/>
      <c r="C82" s="271"/>
      <c r="D82" s="272"/>
      <c r="E82" s="272"/>
      <c r="F82" s="1163"/>
    </row>
    <row r="83" spans="1:6" s="330" customFormat="1" outlineLevel="1">
      <c r="A83" s="252" t="s">
        <v>492</v>
      </c>
      <c r="B83" s="253" t="s">
        <v>1131</v>
      </c>
      <c r="C83" s="254"/>
      <c r="D83" s="255"/>
      <c r="E83" s="255"/>
      <c r="F83" s="1004"/>
    </row>
    <row r="84" spans="1:6" s="330" customFormat="1" ht="102" outlineLevel="1">
      <c r="A84" s="256"/>
      <c r="B84" s="391" t="s">
        <v>1132</v>
      </c>
      <c r="C84" s="257"/>
      <c r="D84" s="258"/>
      <c r="E84" s="258"/>
      <c r="F84" s="1005"/>
    </row>
    <row r="85" spans="1:6" s="330" customFormat="1" outlineLevel="1">
      <c r="A85" s="259"/>
      <c r="B85" s="26" t="s">
        <v>1472</v>
      </c>
      <c r="C85" s="260"/>
      <c r="D85" s="261"/>
      <c r="E85" s="261"/>
      <c r="F85" s="1006"/>
    </row>
    <row r="86" spans="1:6" s="330" customFormat="1" ht="25.5" outlineLevel="1">
      <c r="A86" s="266" t="s">
        <v>483</v>
      </c>
      <c r="B86" s="5" t="s">
        <v>2152</v>
      </c>
      <c r="C86" s="268" t="s">
        <v>491</v>
      </c>
      <c r="D86" s="265">
        <v>6</v>
      </c>
      <c r="E86" s="935"/>
      <c r="F86" s="1422" t="str">
        <f t="shared" ref="F86:F88" si="7">IF(N(E86),ROUND(E86*D86,2),"")</f>
        <v/>
      </c>
    </row>
    <row r="87" spans="1:6" s="330" customFormat="1" ht="38.25" outlineLevel="1">
      <c r="A87" s="266" t="s">
        <v>484</v>
      </c>
      <c r="B87" s="5" t="s">
        <v>2153</v>
      </c>
      <c r="C87" s="268" t="s">
        <v>491</v>
      </c>
      <c r="D87" s="265">
        <v>4</v>
      </c>
      <c r="E87" s="935"/>
      <c r="F87" s="1422" t="str">
        <f t="shared" si="7"/>
        <v/>
      </c>
    </row>
    <row r="88" spans="1:6" s="330" customFormat="1" ht="63.75" outlineLevel="1">
      <c r="A88" s="266" t="s">
        <v>575</v>
      </c>
      <c r="B88" s="5" t="s">
        <v>2154</v>
      </c>
      <c r="C88" s="268" t="s">
        <v>491</v>
      </c>
      <c r="D88" s="265">
        <v>4</v>
      </c>
      <c r="E88" s="935"/>
      <c r="F88" s="1184" t="str">
        <f t="shared" si="7"/>
        <v/>
      </c>
    </row>
    <row r="89" spans="1:6" s="330" customFormat="1" outlineLevel="1">
      <c r="A89" s="269"/>
      <c r="B89" s="270"/>
      <c r="C89" s="271"/>
      <c r="D89" s="272"/>
      <c r="E89" s="272"/>
      <c r="F89" s="1167"/>
    </row>
    <row r="90" spans="1:6" ht="25.5" outlineLevel="1">
      <c r="A90" s="252" t="s">
        <v>493</v>
      </c>
      <c r="B90" s="519" t="s">
        <v>610</v>
      </c>
      <c r="C90" s="254" t="s">
        <v>491</v>
      </c>
      <c r="D90" s="255">
        <v>1</v>
      </c>
      <c r="E90" s="932"/>
      <c r="F90" s="1203" t="str">
        <f t="shared" ref="F90" si="8">IF(N(E90),ROUND(E90*D90,2),"")</f>
        <v/>
      </c>
    </row>
    <row r="91" spans="1:6" ht="38.25" outlineLevel="1">
      <c r="A91" s="256"/>
      <c r="B91" s="391" t="s">
        <v>609</v>
      </c>
      <c r="C91" s="257"/>
      <c r="D91" s="258"/>
      <c r="E91" s="258"/>
      <c r="F91" s="1005"/>
    </row>
    <row r="92" spans="1:6" outlineLevel="1">
      <c r="A92" s="259"/>
      <c r="B92" s="26" t="s">
        <v>608</v>
      </c>
      <c r="C92" s="260"/>
      <c r="D92" s="261"/>
      <c r="E92" s="261"/>
      <c r="F92" s="1006"/>
    </row>
    <row r="93" spans="1:6" outlineLevel="1" collapsed="1">
      <c r="A93" s="256"/>
      <c r="B93" s="6"/>
      <c r="C93" s="257"/>
      <c r="D93" s="258"/>
      <c r="E93" s="258"/>
      <c r="F93" s="1184"/>
    </row>
    <row r="94" spans="1:6" outlineLevel="1">
      <c r="A94" s="252" t="s">
        <v>901</v>
      </c>
      <c r="B94" s="519" t="s">
        <v>611</v>
      </c>
      <c r="C94" s="254" t="s">
        <v>1063</v>
      </c>
      <c r="D94" s="255">
        <v>350</v>
      </c>
      <c r="E94" s="932"/>
      <c r="F94" s="1203" t="str">
        <f t="shared" ref="F94" si="9">IF(N(E94),ROUND(E94*D94,2),"")</f>
        <v/>
      </c>
    </row>
    <row r="95" spans="1:6" ht="51" outlineLevel="1">
      <c r="A95" s="256"/>
      <c r="B95" s="391" t="s">
        <v>612</v>
      </c>
      <c r="C95" s="257"/>
      <c r="D95" s="258"/>
      <c r="E95" s="258"/>
      <c r="F95" s="1005"/>
    </row>
    <row r="96" spans="1:6" outlineLevel="1">
      <c r="A96" s="259"/>
      <c r="B96" s="26" t="s">
        <v>616</v>
      </c>
      <c r="C96" s="260"/>
      <c r="D96" s="261"/>
      <c r="E96" s="261"/>
      <c r="F96" s="1006"/>
    </row>
    <row r="97" spans="1:6" s="87" customFormat="1" outlineLevel="1">
      <c r="A97" s="252" t="s">
        <v>588</v>
      </c>
      <c r="B97" s="253" t="s">
        <v>613</v>
      </c>
      <c r="C97" s="254"/>
      <c r="D97" s="255"/>
      <c r="E97" s="255"/>
      <c r="F97" s="1004"/>
    </row>
    <row r="98" spans="1:6" s="87" customFormat="1" ht="51" outlineLevel="1">
      <c r="A98" s="256"/>
      <c r="B98" s="391" t="s">
        <v>620</v>
      </c>
      <c r="C98" s="257"/>
      <c r="D98" s="258"/>
      <c r="E98" s="258"/>
      <c r="F98" s="1005"/>
    </row>
    <row r="99" spans="1:6" s="87" customFormat="1" outlineLevel="1">
      <c r="A99" s="259"/>
      <c r="B99" s="26" t="s">
        <v>156</v>
      </c>
      <c r="C99" s="260"/>
      <c r="D99" s="261"/>
      <c r="E99" s="261"/>
      <c r="F99" s="1006"/>
    </row>
    <row r="100" spans="1:6" s="330" customFormat="1" outlineLevel="1">
      <c r="A100" s="266" t="s">
        <v>501</v>
      </c>
      <c r="B100" s="5" t="s">
        <v>614</v>
      </c>
      <c r="C100" s="268" t="s">
        <v>1063</v>
      </c>
      <c r="D100" s="265">
        <v>240</v>
      </c>
      <c r="E100" s="935"/>
      <c r="F100" s="1184" t="str">
        <f t="shared" ref="F100:F101" si="10">IF(N(E100),ROUND(E100*D100,2),"")</f>
        <v/>
      </c>
    </row>
    <row r="101" spans="1:6" s="330" customFormat="1" outlineLevel="1">
      <c r="A101" s="266" t="s">
        <v>502</v>
      </c>
      <c r="B101" s="5" t="s">
        <v>615</v>
      </c>
      <c r="C101" s="268" t="s">
        <v>1063</v>
      </c>
      <c r="D101" s="265">
        <v>240</v>
      </c>
      <c r="E101" s="935"/>
      <c r="F101" s="1184" t="str">
        <f t="shared" si="10"/>
        <v/>
      </c>
    </row>
    <row r="102" spans="1:6" s="330" customFormat="1" outlineLevel="1">
      <c r="A102" s="269"/>
      <c r="B102" s="270"/>
      <c r="C102" s="271"/>
      <c r="D102" s="272"/>
      <c r="E102" s="272"/>
      <c r="F102" s="1163"/>
    </row>
    <row r="103" spans="1:6" outlineLevel="1">
      <c r="A103" s="252" t="s">
        <v>494</v>
      </c>
      <c r="B103" s="519" t="s">
        <v>617</v>
      </c>
      <c r="C103" s="254" t="s">
        <v>491</v>
      </c>
      <c r="D103" s="255">
        <v>5</v>
      </c>
      <c r="E103" s="932"/>
      <c r="F103" s="1262" t="str">
        <f t="shared" ref="F103" si="11">IF(N(E103),ROUND(E103*D103,2),"")</f>
        <v/>
      </c>
    </row>
    <row r="104" spans="1:6" ht="25.5" outlineLevel="1">
      <c r="A104" s="256"/>
      <c r="B104" s="391" t="s">
        <v>619</v>
      </c>
      <c r="C104" s="257"/>
      <c r="D104" s="258"/>
      <c r="E104" s="258"/>
      <c r="F104" s="1005"/>
    </row>
    <row r="105" spans="1:6" outlineLevel="1">
      <c r="A105" s="259"/>
      <c r="B105" s="26" t="s">
        <v>618</v>
      </c>
      <c r="C105" s="260"/>
      <c r="D105" s="261"/>
      <c r="E105" s="261"/>
      <c r="F105" s="1006"/>
    </row>
    <row r="106" spans="1:6" outlineLevel="1" collapsed="1">
      <c r="A106" s="256"/>
      <c r="B106" s="6"/>
      <c r="C106" s="257"/>
      <c r="D106" s="258"/>
      <c r="E106" s="258"/>
      <c r="F106" s="1005"/>
    </row>
    <row r="107" spans="1:6" s="87" customFormat="1" outlineLevel="1">
      <c r="A107" s="252" t="s">
        <v>897</v>
      </c>
      <c r="B107" s="298" t="s">
        <v>621</v>
      </c>
      <c r="C107" s="254"/>
      <c r="D107" s="255"/>
      <c r="E107" s="255"/>
      <c r="F107" s="1004"/>
    </row>
    <row r="108" spans="1:6" s="87" customFormat="1" ht="51" outlineLevel="1">
      <c r="A108" s="256"/>
      <c r="B108" s="3" t="s">
        <v>622</v>
      </c>
      <c r="C108" s="257"/>
      <c r="D108" s="258"/>
      <c r="E108" s="258"/>
      <c r="F108" s="1005"/>
    </row>
    <row r="109" spans="1:6" s="87" customFormat="1" outlineLevel="1">
      <c r="A109" s="259"/>
      <c r="B109" s="26" t="s">
        <v>623</v>
      </c>
      <c r="C109" s="260"/>
      <c r="D109" s="261"/>
      <c r="E109" s="261"/>
      <c r="F109" s="1006"/>
    </row>
    <row r="110" spans="1:6" s="330" customFormat="1" outlineLevel="1">
      <c r="A110" s="266" t="s">
        <v>520</v>
      </c>
      <c r="B110" s="4" t="s">
        <v>624</v>
      </c>
      <c r="C110" s="268" t="s">
        <v>1063</v>
      </c>
      <c r="D110" s="265">
        <v>50</v>
      </c>
      <c r="E110" s="935"/>
      <c r="F110" s="1184" t="str">
        <f t="shared" ref="F110:F113" si="12">IF(N(E110),ROUND(E110*D110,2),"")</f>
        <v/>
      </c>
    </row>
    <row r="111" spans="1:6" s="330" customFormat="1" outlineLevel="1">
      <c r="A111" s="266" t="s">
        <v>1021</v>
      </c>
      <c r="B111" s="301" t="s">
        <v>923</v>
      </c>
      <c r="C111" s="268" t="s">
        <v>1063</v>
      </c>
      <c r="D111" s="265">
        <v>30</v>
      </c>
      <c r="E111" s="935"/>
      <c r="F111" s="1184" t="str">
        <f t="shared" si="12"/>
        <v/>
      </c>
    </row>
    <row r="112" spans="1:6" s="330" customFormat="1" outlineLevel="1">
      <c r="A112" s="269"/>
      <c r="B112" s="270"/>
      <c r="C112" s="271"/>
      <c r="D112" s="272"/>
      <c r="E112" s="272"/>
      <c r="F112" s="1163"/>
    </row>
    <row r="113" spans="1:6" outlineLevel="1">
      <c r="A113" s="252" t="s">
        <v>898</v>
      </c>
      <c r="B113" s="522" t="s">
        <v>703</v>
      </c>
      <c r="C113" s="1068" t="s">
        <v>1063</v>
      </c>
      <c r="D113" s="554">
        <v>80</v>
      </c>
      <c r="E113" s="1069"/>
      <c r="F113" s="1401" t="str">
        <f t="shared" si="12"/>
        <v/>
      </c>
    </row>
    <row r="114" spans="1:6" ht="38.25" outlineLevel="1">
      <c r="A114" s="256"/>
      <c r="B114" s="524" t="s">
        <v>924</v>
      </c>
      <c r="C114" s="257"/>
      <c r="D114" s="258"/>
      <c r="E114" s="258"/>
      <c r="F114" s="1005"/>
    </row>
    <row r="115" spans="1:6" outlineLevel="1">
      <c r="A115" s="259"/>
      <c r="B115" s="26" t="s">
        <v>161</v>
      </c>
      <c r="C115" s="260"/>
      <c r="D115" s="261"/>
      <c r="E115" s="261"/>
      <c r="F115" s="1006"/>
    </row>
    <row r="116" spans="1:6">
      <c r="A116" s="37"/>
      <c r="B116" s="38"/>
      <c r="C116" s="39"/>
      <c r="D116" s="40"/>
      <c r="E116" s="40"/>
      <c r="F116" s="1177"/>
    </row>
    <row r="117" spans="1:6" s="87" customFormat="1" ht="20.100000000000001" customHeight="1" thickBot="1">
      <c r="A117" s="43"/>
      <c r="B117" s="193" t="s">
        <v>1722</v>
      </c>
      <c r="C117" s="112"/>
      <c r="D117" s="112"/>
      <c r="E117" s="112"/>
      <c r="F117" s="1252">
        <f>SUM(F81:F115)</f>
        <v>0</v>
      </c>
    </row>
    <row r="118" spans="1:6" s="87" customFormat="1">
      <c r="A118" s="100"/>
      <c r="B118" s="101"/>
      <c r="C118" s="102"/>
      <c r="D118" s="103"/>
      <c r="E118" s="896"/>
      <c r="F118" s="1209"/>
    </row>
    <row r="119" spans="1:6" s="87" customFormat="1" ht="20.100000000000001" customHeight="1">
      <c r="A119" s="1064" t="s">
        <v>2308</v>
      </c>
      <c r="B119" s="1065" t="s">
        <v>384</v>
      </c>
      <c r="C119" s="1066"/>
      <c r="D119" s="1067"/>
      <c r="E119" s="1468"/>
      <c r="F119" s="1211"/>
    </row>
    <row r="120" spans="1:6" collapsed="1">
      <c r="A120" s="108"/>
      <c r="B120" s="109"/>
      <c r="C120" s="110"/>
      <c r="D120" s="111"/>
      <c r="E120" s="111"/>
      <c r="F120" s="1213"/>
    </row>
    <row r="121" spans="1:6" outlineLevel="1">
      <c r="A121" s="252" t="s">
        <v>490</v>
      </c>
      <c r="B121" s="253" t="s">
        <v>1133</v>
      </c>
      <c r="C121" s="254"/>
      <c r="D121" s="255"/>
      <c r="E121" s="255"/>
      <c r="F121" s="1004"/>
    </row>
    <row r="122" spans="1:6" ht="63.75" outlineLevel="1">
      <c r="A122" s="256"/>
      <c r="B122" s="391" t="s">
        <v>1134</v>
      </c>
      <c r="C122" s="257"/>
      <c r="D122" s="258"/>
      <c r="E122" s="258"/>
      <c r="F122" s="1005"/>
    </row>
    <row r="123" spans="1:6" outlineLevel="1">
      <c r="A123" s="259"/>
      <c r="B123" s="26" t="s">
        <v>606</v>
      </c>
      <c r="C123" s="260"/>
      <c r="D123" s="261"/>
      <c r="E123" s="261"/>
      <c r="F123" s="1006"/>
    </row>
    <row r="124" spans="1:6" outlineLevel="1">
      <c r="A124" s="266" t="s">
        <v>487</v>
      </c>
      <c r="B124" s="5" t="s">
        <v>1135</v>
      </c>
      <c r="C124" s="268" t="s">
        <v>491</v>
      </c>
      <c r="D124" s="265">
        <v>2</v>
      </c>
      <c r="E124" s="935"/>
      <c r="F124" s="1466" t="str">
        <f t="shared" ref="F124:F126" si="13">IF(N(E124),ROUND(E124*D124,2),"")</f>
        <v/>
      </c>
    </row>
    <row r="125" spans="1:6" outlineLevel="1">
      <c r="A125" s="266" t="s">
        <v>488</v>
      </c>
      <c r="B125" s="5" t="s">
        <v>1136</v>
      </c>
      <c r="C125" s="268" t="s">
        <v>491</v>
      </c>
      <c r="D125" s="265">
        <v>2</v>
      </c>
      <c r="E125" s="935"/>
      <c r="F125" s="1466" t="str">
        <f t="shared" si="13"/>
        <v/>
      </c>
    </row>
    <row r="126" spans="1:6" outlineLevel="1">
      <c r="A126" s="266" t="s">
        <v>968</v>
      </c>
      <c r="B126" s="5" t="s">
        <v>1137</v>
      </c>
      <c r="C126" s="268" t="s">
        <v>491</v>
      </c>
      <c r="D126" s="265">
        <v>2</v>
      </c>
      <c r="E126" s="935"/>
      <c r="F126" s="1466" t="str">
        <f t="shared" si="13"/>
        <v/>
      </c>
    </row>
    <row r="127" spans="1:6" outlineLevel="1">
      <c r="A127" s="269"/>
      <c r="B127" s="267"/>
      <c r="C127" s="271"/>
      <c r="D127" s="272"/>
      <c r="E127" s="272"/>
      <c r="F127" s="1163"/>
    </row>
    <row r="128" spans="1:6" outlineLevel="1">
      <c r="A128" s="252" t="s">
        <v>492</v>
      </c>
      <c r="B128" s="253" t="s">
        <v>1138</v>
      </c>
      <c r="C128" s="254"/>
      <c r="D128" s="255"/>
      <c r="E128" s="255"/>
      <c r="F128" s="1004"/>
    </row>
    <row r="129" spans="1:6" ht="25.5" outlineLevel="1">
      <c r="A129" s="256"/>
      <c r="B129" s="391" t="s">
        <v>1139</v>
      </c>
      <c r="C129" s="257"/>
      <c r="D129" s="258"/>
      <c r="E129" s="258"/>
      <c r="F129" s="1005"/>
    </row>
    <row r="130" spans="1:6" outlineLevel="1">
      <c r="A130" s="259"/>
      <c r="B130" s="26" t="s">
        <v>156</v>
      </c>
      <c r="C130" s="260"/>
      <c r="D130" s="261"/>
      <c r="E130" s="261"/>
      <c r="F130" s="1006"/>
    </row>
    <row r="131" spans="1:6" outlineLevel="1">
      <c r="A131" s="266" t="s">
        <v>483</v>
      </c>
      <c r="B131" s="5" t="s">
        <v>614</v>
      </c>
      <c r="C131" s="268" t="s">
        <v>1063</v>
      </c>
      <c r="D131" s="265">
        <v>30</v>
      </c>
      <c r="E131" s="935"/>
      <c r="F131" s="1466" t="str">
        <f t="shared" ref="F131" si="14">IF(N(E131),ROUND(E131*D131,2),"")</f>
        <v/>
      </c>
    </row>
    <row r="132" spans="1:6" outlineLevel="1">
      <c r="A132" s="269"/>
      <c r="B132" s="270"/>
      <c r="C132" s="271"/>
      <c r="D132" s="272"/>
      <c r="E132" s="272"/>
      <c r="F132" s="1421"/>
    </row>
    <row r="133" spans="1:6" outlineLevel="1">
      <c r="A133" s="252" t="s">
        <v>493</v>
      </c>
      <c r="B133" s="522" t="s">
        <v>703</v>
      </c>
      <c r="C133" s="1068" t="s">
        <v>1063</v>
      </c>
      <c r="D133" s="554">
        <v>10</v>
      </c>
      <c r="E133" s="1069"/>
      <c r="F133" s="1470" t="str">
        <f t="shared" ref="F133" si="15">IF(N(E133),ROUND(E133*D133,2),"")</f>
        <v/>
      </c>
    </row>
    <row r="134" spans="1:6" ht="38.25" outlineLevel="1">
      <c r="A134" s="256"/>
      <c r="B134" s="524" t="s">
        <v>924</v>
      </c>
      <c r="C134" s="257"/>
      <c r="D134" s="258"/>
      <c r="E134" s="258"/>
      <c r="F134" s="1005"/>
    </row>
    <row r="135" spans="1:6" s="42" customFormat="1" outlineLevel="1">
      <c r="A135" s="259"/>
      <c r="B135" s="26" t="s">
        <v>161</v>
      </c>
      <c r="C135" s="260"/>
      <c r="D135" s="261"/>
      <c r="E135" s="261"/>
      <c r="F135" s="1006"/>
    </row>
    <row r="136" spans="1:6" s="42" customFormat="1">
      <c r="A136" s="37"/>
      <c r="B136" s="38"/>
      <c r="C136" s="39"/>
      <c r="D136" s="40"/>
      <c r="E136" s="1176"/>
      <c r="F136" s="1177"/>
    </row>
    <row r="137" spans="1:6" s="46" customFormat="1" ht="20.100000000000001" customHeight="1" thickBot="1">
      <c r="A137" s="43"/>
      <c r="B137" s="88" t="s">
        <v>385</v>
      </c>
      <c r="C137" s="112"/>
      <c r="D137" s="112"/>
      <c r="E137" s="1251"/>
      <c r="F137" s="1252">
        <f>SUM(F124:F136)</f>
        <v>0</v>
      </c>
    </row>
    <row r="138" spans="1:6" s="87" customFormat="1">
      <c r="A138" s="100"/>
      <c r="B138" s="101"/>
      <c r="C138" s="102"/>
      <c r="D138" s="103"/>
      <c r="E138" s="1182"/>
      <c r="F138" s="1209"/>
    </row>
    <row r="139" spans="1:6" s="115" customFormat="1" ht="20.100000000000001" customHeight="1">
      <c r="A139" s="194"/>
      <c r="B139" s="80" t="s">
        <v>570</v>
      </c>
      <c r="C139" s="99"/>
      <c r="D139" s="99"/>
      <c r="E139" s="1207"/>
      <c r="F139" s="1208"/>
    </row>
    <row r="140" spans="1:6" s="115" customFormat="1" ht="23.25" customHeight="1">
      <c r="A140" s="116" t="s">
        <v>31</v>
      </c>
      <c r="B140" s="117" t="str">
        <f>B75</f>
        <v>Instalacije promjenjive signalizacije</v>
      </c>
      <c r="C140" s="118"/>
      <c r="D140" s="119"/>
      <c r="E140" s="1237"/>
      <c r="F140" s="1238">
        <f>F117</f>
        <v>0</v>
      </c>
    </row>
    <row r="141" spans="1:6" s="115" customFormat="1" ht="23.25" customHeight="1">
      <c r="A141" s="120" t="str">
        <f>A119</f>
        <v>7.2.2.</v>
      </c>
      <c r="B141" s="121" t="str">
        <f>B119</f>
        <v>Ostali radovi</v>
      </c>
      <c r="C141" s="122"/>
      <c r="D141" s="123"/>
      <c r="E141" s="1239"/>
      <c r="F141" s="1240">
        <f>F137</f>
        <v>0</v>
      </c>
    </row>
    <row r="142" spans="1:6" s="115" customFormat="1" ht="13.5" thickBot="1">
      <c r="A142" s="126"/>
      <c r="B142" s="127"/>
      <c r="C142" s="128"/>
      <c r="D142" s="129"/>
      <c r="E142" s="1246"/>
      <c r="F142" s="1247"/>
    </row>
    <row r="143" spans="1:6" s="134" customFormat="1" ht="27.75" customHeight="1" thickTop="1" thickBot="1">
      <c r="A143" s="154"/>
      <c r="B143" s="130" t="s">
        <v>379</v>
      </c>
      <c r="C143" s="131"/>
      <c r="D143" s="132"/>
      <c r="E143" s="1248"/>
      <c r="F143" s="1249">
        <f>SUM(F140:F142)</f>
        <v>0</v>
      </c>
    </row>
    <row r="144" spans="1:6">
      <c r="A144" s="135"/>
      <c r="B144" s="136"/>
      <c r="C144" s="137"/>
      <c r="D144" s="137"/>
      <c r="E144" s="1243"/>
      <c r="F144" s="1244"/>
    </row>
    <row r="145" spans="1:6" s="46" customFormat="1" ht="20.100000000000001" customHeight="1">
      <c r="A145" s="79" t="s">
        <v>1070</v>
      </c>
      <c r="B145" s="80" t="s">
        <v>380</v>
      </c>
      <c r="C145" s="98"/>
      <c r="D145" s="99"/>
      <c r="E145" s="1207"/>
      <c r="F145" s="1208"/>
    </row>
    <row r="146" spans="1:6" s="87" customFormat="1">
      <c r="A146" s="100"/>
      <c r="B146" s="101"/>
      <c r="C146" s="102"/>
      <c r="D146" s="103"/>
      <c r="E146" s="1182"/>
      <c r="F146" s="1209"/>
    </row>
    <row r="147" spans="1:6" s="42" customFormat="1" outlineLevel="1">
      <c r="A147" s="252" t="s">
        <v>490</v>
      </c>
      <c r="B147" s="298" t="s">
        <v>1980</v>
      </c>
      <c r="C147" s="254"/>
      <c r="D147" s="255"/>
      <c r="E147" s="1401"/>
      <c r="F147" s="1004"/>
    </row>
    <row r="148" spans="1:6" s="42" customFormat="1" outlineLevel="1">
      <c r="A148" s="256"/>
      <c r="B148" s="6" t="s">
        <v>381</v>
      </c>
      <c r="C148" s="257"/>
      <c r="D148" s="258"/>
      <c r="E148" s="1471"/>
      <c r="F148" s="1005"/>
    </row>
    <row r="149" spans="1:6" s="42" customFormat="1" ht="140.25" outlineLevel="1">
      <c r="A149" s="256"/>
      <c r="B149" s="3" t="s">
        <v>1981</v>
      </c>
      <c r="C149" s="257"/>
      <c r="D149" s="258"/>
      <c r="E149" s="1471"/>
      <c r="F149" s="1005"/>
    </row>
    <row r="150" spans="1:6" s="42" customFormat="1" outlineLevel="1">
      <c r="A150" s="259"/>
      <c r="B150" s="26" t="s">
        <v>382</v>
      </c>
      <c r="C150" s="769" t="s">
        <v>1063</v>
      </c>
      <c r="D150" s="261">
        <v>530</v>
      </c>
      <c r="E150" s="940"/>
      <c r="F150" s="1165" t="str">
        <f t="shared" ref="F150" si="16">IF(N(E150),ROUND(E150*D150,2),"")</f>
        <v/>
      </c>
    </row>
    <row r="151" spans="1:6" s="42" customFormat="1" outlineLevel="1">
      <c r="A151" s="256"/>
      <c r="B151" s="6"/>
      <c r="C151" s="770"/>
      <c r="D151" s="258"/>
      <c r="E151" s="258"/>
      <c r="F151" s="1005"/>
    </row>
    <row r="152" spans="1:6" s="42" customFormat="1" ht="25.5" outlineLevel="1">
      <c r="A152" s="252" t="s">
        <v>492</v>
      </c>
      <c r="B152" s="298" t="s">
        <v>1983</v>
      </c>
      <c r="C152" s="254"/>
      <c r="D152" s="255"/>
      <c r="E152" s="1101"/>
      <c r="F152" s="1004"/>
    </row>
    <row r="153" spans="1:6" s="42" customFormat="1" outlineLevel="1">
      <c r="A153" s="256"/>
      <c r="B153" s="6" t="s">
        <v>381</v>
      </c>
      <c r="C153" s="257"/>
      <c r="D153" s="258"/>
      <c r="E153" s="1100"/>
      <c r="F153" s="1005"/>
    </row>
    <row r="154" spans="1:6" s="42" customFormat="1" ht="140.25" outlineLevel="1">
      <c r="A154" s="256"/>
      <c r="B154" s="3" t="s">
        <v>1982</v>
      </c>
      <c r="C154" s="257"/>
      <c r="D154" s="258"/>
      <c r="E154" s="1100"/>
      <c r="F154" s="1005"/>
    </row>
    <row r="155" spans="1:6" s="42" customFormat="1" outlineLevel="1">
      <c r="A155" s="259"/>
      <c r="B155" s="26" t="s">
        <v>382</v>
      </c>
      <c r="C155" s="769" t="s">
        <v>1063</v>
      </c>
      <c r="D155" s="261">
        <v>20</v>
      </c>
      <c r="E155" s="940"/>
      <c r="F155" s="1165" t="str">
        <f t="shared" ref="F155" si="17">IF(N(E155),ROUND(E155*D155,2),"")</f>
        <v/>
      </c>
    </row>
    <row r="156" spans="1:6" s="42" customFormat="1" outlineLevel="1">
      <c r="A156" s="256"/>
      <c r="B156" s="6"/>
      <c r="C156" s="770"/>
      <c r="D156" s="258"/>
      <c r="E156" s="258"/>
      <c r="F156" s="1005"/>
    </row>
    <row r="157" spans="1:6" s="42" customFormat="1" ht="25.5" outlineLevel="1">
      <c r="A157" s="252" t="s">
        <v>493</v>
      </c>
      <c r="B157" s="298" t="s">
        <v>1984</v>
      </c>
      <c r="C157" s="254"/>
      <c r="D157" s="255"/>
      <c r="E157" s="1101"/>
      <c r="F157" s="1004"/>
    </row>
    <row r="158" spans="1:6" s="42" customFormat="1" ht="127.5" outlineLevel="1">
      <c r="A158" s="256"/>
      <c r="B158" s="3" t="s">
        <v>2324</v>
      </c>
      <c r="C158" s="257"/>
      <c r="D158" s="258"/>
      <c r="E158" s="1100"/>
      <c r="F158" s="1005"/>
    </row>
    <row r="159" spans="1:6" s="42" customFormat="1" outlineLevel="1">
      <c r="A159" s="259"/>
      <c r="B159" s="26" t="s">
        <v>93</v>
      </c>
      <c r="C159" s="260" t="s">
        <v>491</v>
      </c>
      <c r="D159" s="261">
        <v>5</v>
      </c>
      <c r="E159" s="940"/>
      <c r="F159" s="1165" t="str">
        <f t="shared" ref="F159" si="18">IF(N(E159),ROUND(E159*D159,2),"")</f>
        <v/>
      </c>
    </row>
    <row r="160" spans="1:6" s="42" customFormat="1" outlineLevel="1">
      <c r="A160" s="256"/>
      <c r="B160" s="6"/>
      <c r="C160" s="770"/>
      <c r="D160" s="258"/>
      <c r="E160" s="258"/>
      <c r="F160" s="1184"/>
    </row>
    <row r="161" spans="1:6" s="42" customFormat="1" outlineLevel="1">
      <c r="A161" s="252" t="s">
        <v>901</v>
      </c>
      <c r="B161" s="298" t="s">
        <v>1922</v>
      </c>
      <c r="C161" s="254"/>
      <c r="D161" s="255"/>
      <c r="E161" s="1101"/>
      <c r="F161" s="1005"/>
    </row>
    <row r="162" spans="1:6" s="42" customFormat="1" ht="102" outlineLevel="1">
      <c r="A162" s="256"/>
      <c r="B162" s="3" t="s">
        <v>1923</v>
      </c>
      <c r="C162" s="257"/>
      <c r="D162" s="258"/>
      <c r="E162" s="258"/>
      <c r="F162" s="1163"/>
    </row>
    <row r="163" spans="1:6" s="42" customFormat="1" outlineLevel="1">
      <c r="A163" s="259"/>
      <c r="B163" s="26" t="s">
        <v>93</v>
      </c>
      <c r="C163" s="260" t="s">
        <v>491</v>
      </c>
      <c r="D163" s="261">
        <v>8</v>
      </c>
      <c r="E163" s="933"/>
      <c r="F163" s="1165" t="str">
        <f t="shared" ref="F163" si="19">IF(N(E163),ROUND(E163*D163,2),"")</f>
        <v/>
      </c>
    </row>
    <row r="164" spans="1:6" s="42" customFormat="1" outlineLevel="1">
      <c r="A164" s="256"/>
      <c r="B164" s="6"/>
      <c r="C164" s="257"/>
      <c r="D164" s="258"/>
      <c r="E164" s="258"/>
      <c r="F164" s="1005"/>
    </row>
    <row r="165" spans="1:6" s="42" customFormat="1" ht="25.5" outlineLevel="1">
      <c r="A165" s="252" t="s">
        <v>588</v>
      </c>
      <c r="B165" s="298" t="s">
        <v>1985</v>
      </c>
      <c r="C165" s="254"/>
      <c r="D165" s="255"/>
      <c r="E165" s="1101"/>
      <c r="F165" s="1004"/>
    </row>
    <row r="166" spans="1:6" s="42" customFormat="1" ht="102" outlineLevel="1">
      <c r="A166" s="256"/>
      <c r="B166" s="3" t="s">
        <v>1986</v>
      </c>
      <c r="C166" s="257"/>
      <c r="D166" s="258"/>
      <c r="E166" s="1100"/>
      <c r="F166" s="1005"/>
    </row>
    <row r="167" spans="1:6" s="42" customFormat="1" outlineLevel="1">
      <c r="A167" s="259"/>
      <c r="B167" s="26" t="s">
        <v>93</v>
      </c>
      <c r="C167" s="260" t="s">
        <v>491</v>
      </c>
      <c r="D167" s="261">
        <v>1</v>
      </c>
      <c r="E167" s="940"/>
      <c r="F167" s="1165" t="str">
        <f t="shared" ref="F167" si="20">IF(N(E167),ROUND(E167*D167,2),"")</f>
        <v/>
      </c>
    </row>
    <row r="168" spans="1:6" s="42" customFormat="1" outlineLevel="1">
      <c r="A168" s="256"/>
      <c r="B168" s="6"/>
      <c r="C168" s="257"/>
      <c r="D168" s="258"/>
      <c r="E168" s="258"/>
      <c r="F168" s="1005"/>
    </row>
    <row r="169" spans="1:6" s="46" customFormat="1" outlineLevel="1">
      <c r="A169" s="252" t="s">
        <v>494</v>
      </c>
      <c r="B169" s="253" t="s">
        <v>96</v>
      </c>
      <c r="C169" s="254"/>
      <c r="D169" s="255"/>
      <c r="E169" s="255"/>
      <c r="F169" s="1004"/>
    </row>
    <row r="170" spans="1:6" s="249" customFormat="1" outlineLevel="1">
      <c r="A170" s="269"/>
      <c r="B170" s="270" t="s">
        <v>97</v>
      </c>
      <c r="C170" s="308"/>
      <c r="D170" s="258"/>
      <c r="E170" s="258"/>
      <c r="F170" s="1005"/>
    </row>
    <row r="171" spans="1:6" s="46" customFormat="1" ht="102" outlineLevel="1">
      <c r="A171" s="256"/>
      <c r="B171" s="6" t="s">
        <v>1833</v>
      </c>
      <c r="C171" s="257"/>
      <c r="D171" s="258"/>
      <c r="E171" s="258"/>
      <c r="F171" s="1005"/>
    </row>
    <row r="172" spans="1:6" s="46" customFormat="1" ht="25.5" outlineLevel="1">
      <c r="A172" s="259"/>
      <c r="B172" s="26" t="s">
        <v>94</v>
      </c>
      <c r="C172" s="260"/>
      <c r="D172" s="261"/>
      <c r="E172" s="261"/>
      <c r="F172" s="1006"/>
    </row>
    <row r="173" spans="1:6" s="244" customFormat="1" outlineLevel="1">
      <c r="A173" s="266" t="s">
        <v>519</v>
      </c>
      <c r="B173" s="5" t="s">
        <v>1930</v>
      </c>
      <c r="C173" s="268" t="s">
        <v>1063</v>
      </c>
      <c r="D173" s="265">
        <v>530</v>
      </c>
      <c r="E173" s="935"/>
      <c r="F173" s="1466" t="str">
        <f t="shared" ref="F173" si="21">IF(N(E173),ROUND(E173*D173,2),"")</f>
        <v/>
      </c>
    </row>
    <row r="174" spans="1:6" s="42" customFormat="1">
      <c r="A174" s="37"/>
      <c r="B174" s="38"/>
      <c r="C174" s="39"/>
      <c r="D174" s="40"/>
      <c r="E174" s="1176"/>
      <c r="F174" s="1177"/>
    </row>
    <row r="175" spans="1:6" s="46" customFormat="1" ht="20.100000000000001" customHeight="1" thickBot="1">
      <c r="A175" s="43"/>
      <c r="B175" s="88" t="s">
        <v>95</v>
      </c>
      <c r="C175" s="89"/>
      <c r="D175" s="89"/>
      <c r="E175" s="88"/>
      <c r="F175" s="1269">
        <f>SUM(F150:F173)</f>
        <v>0</v>
      </c>
    </row>
    <row r="176" spans="1:6" ht="20.25" customHeight="1">
      <c r="A176" s="135"/>
      <c r="B176" s="136"/>
      <c r="C176" s="165"/>
      <c r="D176" s="165"/>
      <c r="E176" s="1275"/>
      <c r="F176" s="1276"/>
    </row>
    <row r="177" spans="1:6" s="56" customFormat="1" ht="23.25" customHeight="1">
      <c r="A177" s="52"/>
      <c r="B177" s="53" t="s">
        <v>570</v>
      </c>
      <c r="C177" s="54"/>
      <c r="D177" s="54"/>
      <c r="E177" s="1195"/>
      <c r="F177" s="1195"/>
    </row>
    <row r="178" spans="1:6" s="61" customFormat="1" ht="28.5" customHeight="1">
      <c r="A178" s="166" t="str">
        <f>A5</f>
        <v>7.1.</v>
      </c>
      <c r="B178" s="149" t="str">
        <f>B5</f>
        <v>Horizontalna i vertikalna signalizacija</v>
      </c>
      <c r="C178" s="59"/>
      <c r="D178" s="60"/>
      <c r="E178" s="1196"/>
      <c r="F178" s="1197">
        <f>F71</f>
        <v>0</v>
      </c>
    </row>
    <row r="179" spans="1:6" s="61" customFormat="1" ht="27" customHeight="1">
      <c r="A179" s="166" t="str">
        <f>A73</f>
        <v>7.2.</v>
      </c>
      <c r="B179" s="149" t="str">
        <f>B73</f>
        <v>Promjenjiva prometna signalizacija nadstrešnice</v>
      </c>
      <c r="C179" s="59"/>
      <c r="D179" s="60"/>
      <c r="E179" s="1196"/>
      <c r="F179" s="1197">
        <f>F143</f>
        <v>0</v>
      </c>
    </row>
    <row r="180" spans="1:6" s="61" customFormat="1" ht="27" customHeight="1">
      <c r="A180" s="166" t="str">
        <f>A145</f>
        <v>7.3.</v>
      </c>
      <c r="B180" s="149" t="str">
        <f>B145</f>
        <v>Ograde</v>
      </c>
      <c r="C180" s="59"/>
      <c r="D180" s="60"/>
      <c r="E180" s="1196"/>
      <c r="F180" s="1197">
        <f>F175</f>
        <v>0</v>
      </c>
    </row>
    <row r="181" spans="1:6" s="66" customFormat="1" ht="13.5" thickBot="1">
      <c r="A181" s="167"/>
      <c r="B181" s="63"/>
      <c r="C181" s="64"/>
      <c r="D181" s="65"/>
      <c r="E181" s="1198"/>
      <c r="F181" s="1199"/>
    </row>
    <row r="182" spans="1:6" s="71" customFormat="1" ht="30" customHeight="1" thickTop="1" thickBot="1">
      <c r="A182" s="168"/>
      <c r="B182" s="68" t="s">
        <v>605</v>
      </c>
      <c r="C182" s="69"/>
      <c r="D182" s="70"/>
      <c r="E182" s="1200"/>
      <c r="F182" s="1201">
        <f>SUM(F178:F181)</f>
        <v>0</v>
      </c>
    </row>
    <row r="183" spans="1:6">
      <c r="A183" s="868"/>
      <c r="B183" s="869"/>
      <c r="C183" s="870"/>
      <c r="D183" s="871"/>
      <c r="E183" s="1202"/>
      <c r="F183" s="1202"/>
    </row>
  </sheetData>
  <sheetProtection password="F86A" sheet="1" objects="1" scenarios="1"/>
  <pageMargins left="0.70866141732283472" right="0.70866141732283472" top="0.74803149606299213" bottom="0.39370078740157483" header="0.31496062992125984" footer="0.31496062992125984"/>
  <pageSetup paperSize="9" scale="88" fitToHeight="0" orientation="portrait" r:id="rId1"/>
  <headerFooter>
    <oddHeader>&amp;CDokumentacija za nadmetanje&amp;RStalni granični prijelaz za 
međunarodni promet putnika VITALJINA
&amp;"Arial,Bold"2. OBJEKTI VISOKOGRADNJE</oddHeader>
    <oddFooter>&amp;CList &amp;P od &amp;N</oddFooter>
  </headerFooter>
  <rowBreaks count="4" manualBreakCount="4">
    <brk id="72" max="16383" man="1"/>
    <brk id="101" max="5" man="1"/>
    <brk id="144" max="16383" man="1"/>
    <brk id="163" max="5"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4"/>
  <sheetViews>
    <sheetView showZeros="0" view="pageBreakPreview" topLeftCell="A40" zoomScale="55" zoomScaleNormal="100" zoomScaleSheetLayoutView="55" workbookViewId="0">
      <selection activeCell="M62" sqref="M62"/>
    </sheetView>
  </sheetViews>
  <sheetFormatPr defaultRowHeight="12.75" outlineLevelRow="1"/>
  <cols>
    <col min="1" max="1" width="6.7109375" style="874" customWidth="1"/>
    <col min="2" max="2" width="46.140625" style="867" customWidth="1"/>
    <col min="3" max="3" width="8.85546875" style="866" customWidth="1"/>
    <col min="4" max="4" width="10.5703125" style="866" customWidth="1"/>
    <col min="5" max="5" width="13.28515625" style="1003" customWidth="1"/>
    <col min="6" max="6" width="15.7109375" style="1003" customWidth="1"/>
    <col min="7" max="9" width="9.140625" style="50"/>
    <col min="10" max="16384" width="9.140625" style="51"/>
  </cols>
  <sheetData>
    <row r="1" spans="1:9" s="75" customFormat="1" ht="26.25" thickBot="1">
      <c r="A1" s="91" t="s">
        <v>514</v>
      </c>
      <c r="B1" s="92" t="s">
        <v>515</v>
      </c>
      <c r="C1" s="156" t="s">
        <v>516</v>
      </c>
      <c r="D1" s="156" t="s">
        <v>517</v>
      </c>
      <c r="E1" s="93" t="s">
        <v>485</v>
      </c>
      <c r="F1" s="93" t="s">
        <v>553</v>
      </c>
      <c r="G1" s="74"/>
      <c r="H1" s="74"/>
      <c r="I1" s="74"/>
    </row>
    <row r="2" spans="1:9" ht="13.5" thickTop="1">
      <c r="A2" s="157"/>
      <c r="B2" s="95"/>
      <c r="C2" s="158"/>
      <c r="D2" s="158"/>
      <c r="E2" s="1153"/>
      <c r="F2" s="1260"/>
    </row>
    <row r="3" spans="1:9" s="56" customFormat="1" ht="23.25" customHeight="1">
      <c r="A3" s="76" t="s">
        <v>898</v>
      </c>
      <c r="B3" s="77" t="s">
        <v>170</v>
      </c>
      <c r="C3" s="78"/>
      <c r="D3" s="78"/>
      <c r="E3" s="1154"/>
      <c r="F3" s="1155"/>
      <c r="G3" s="55"/>
      <c r="H3" s="55"/>
      <c r="I3" s="55"/>
    </row>
    <row r="4" spans="1:9">
      <c r="A4" s="47"/>
      <c r="B4" s="48"/>
      <c r="C4" s="49"/>
      <c r="D4" s="49"/>
      <c r="E4" s="1156"/>
      <c r="F4" s="1157"/>
    </row>
    <row r="5" spans="1:9" s="46" customFormat="1" ht="20.100000000000001" customHeight="1">
      <c r="A5" s="79" t="s">
        <v>966</v>
      </c>
      <c r="B5" s="80" t="s">
        <v>557</v>
      </c>
      <c r="C5" s="82"/>
      <c r="D5" s="82"/>
      <c r="E5" s="1158"/>
      <c r="F5" s="1159"/>
      <c r="G5" s="45"/>
      <c r="H5" s="45"/>
      <c r="I5" s="45"/>
    </row>
    <row r="6" spans="1:9" s="87" customFormat="1">
      <c r="A6" s="83"/>
      <c r="B6" s="84"/>
      <c r="C6" s="1016"/>
      <c r="D6" s="86"/>
      <c r="E6" s="1160"/>
      <c r="F6" s="1161"/>
      <c r="G6" s="25"/>
      <c r="H6" s="25"/>
      <c r="I6" s="25"/>
    </row>
    <row r="7" spans="1:9" s="42" customFormat="1" ht="38.25" outlineLevel="1">
      <c r="A7" s="252" t="s">
        <v>490</v>
      </c>
      <c r="B7" s="253" t="s">
        <v>1234</v>
      </c>
      <c r="C7" s="840" t="s">
        <v>521</v>
      </c>
      <c r="D7" s="255">
        <v>285</v>
      </c>
      <c r="E7" s="981"/>
      <c r="F7" s="1219" t="str">
        <f t="shared" ref="F7" si="0">IF(N(E7),ROUND(E7*D7,2),"")</f>
        <v/>
      </c>
      <c r="G7" s="902"/>
      <c r="H7" s="902"/>
      <c r="I7" s="902"/>
    </row>
    <row r="8" spans="1:9" s="42" customFormat="1" outlineLevel="1">
      <c r="A8" s="256"/>
      <c r="B8" s="6"/>
      <c r="C8" s="307"/>
      <c r="D8" s="258"/>
      <c r="E8" s="1005"/>
      <c r="F8" s="1005"/>
      <c r="G8" s="902"/>
      <c r="H8" s="902"/>
      <c r="I8" s="902"/>
    </row>
    <row r="9" spans="1:9" s="42" customFormat="1" outlineLevel="1">
      <c r="A9" s="259"/>
      <c r="B9" s="26" t="s">
        <v>1892</v>
      </c>
      <c r="C9" s="394"/>
      <c r="D9" s="261"/>
      <c r="E9" s="1006"/>
      <c r="F9" s="1006"/>
      <c r="G9" s="902"/>
      <c r="H9" s="902"/>
      <c r="I9" s="902"/>
    </row>
    <row r="10" spans="1:9" s="42" customFormat="1" outlineLevel="1" collapsed="1">
      <c r="A10" s="256"/>
      <c r="B10" s="6"/>
      <c r="C10" s="307"/>
      <c r="D10" s="258"/>
      <c r="E10" s="1005"/>
      <c r="F10" s="1005"/>
      <c r="G10" s="902"/>
      <c r="H10" s="902"/>
      <c r="I10" s="902"/>
    </row>
    <row r="11" spans="1:9" s="42" customFormat="1" ht="14.25" outlineLevel="1">
      <c r="A11" s="252" t="s">
        <v>492</v>
      </c>
      <c r="B11" s="253" t="s">
        <v>1893</v>
      </c>
      <c r="C11" s="840" t="s">
        <v>521</v>
      </c>
      <c r="D11" s="303">
        <v>285</v>
      </c>
      <c r="E11" s="981"/>
      <c r="F11" s="1219" t="str">
        <f t="shared" ref="F11" si="1">IF(N(E11),ROUND(E11*D11,2),"")</f>
        <v/>
      </c>
      <c r="G11" s="902"/>
      <c r="H11" s="902"/>
      <c r="I11" s="902"/>
    </row>
    <row r="12" spans="1:9" s="42" customFormat="1" ht="51" outlineLevel="1">
      <c r="A12" s="256"/>
      <c r="B12" s="6" t="s">
        <v>1894</v>
      </c>
      <c r="C12" s="307"/>
      <c r="D12" s="258"/>
      <c r="E12" s="1005"/>
      <c r="F12" s="1005"/>
      <c r="G12" s="902"/>
      <c r="H12" s="902"/>
      <c r="I12" s="902"/>
    </row>
    <row r="13" spans="1:9" s="42" customFormat="1" outlineLevel="1">
      <c r="A13" s="259"/>
      <c r="B13" s="26" t="s">
        <v>1895</v>
      </c>
      <c r="C13" s="394"/>
      <c r="D13" s="261"/>
      <c r="E13" s="1006"/>
      <c r="F13" s="1006"/>
      <c r="G13" s="902"/>
      <c r="H13" s="902"/>
      <c r="I13" s="902"/>
    </row>
    <row r="14" spans="1:9" s="42" customFormat="1" outlineLevel="1" collapsed="1">
      <c r="A14" s="256"/>
      <c r="B14" s="5"/>
      <c r="C14" s="307"/>
      <c r="D14" s="258"/>
      <c r="E14" s="1005"/>
      <c r="F14" s="1005"/>
      <c r="G14" s="902"/>
      <c r="H14" s="902"/>
      <c r="I14" s="902"/>
    </row>
    <row r="15" spans="1:9" s="42" customFormat="1" ht="14.25" outlineLevel="1">
      <c r="A15" s="252" t="s">
        <v>493</v>
      </c>
      <c r="B15" s="6" t="s">
        <v>1896</v>
      </c>
      <c r="C15" s="840" t="s">
        <v>521</v>
      </c>
      <c r="D15" s="303">
        <v>285</v>
      </c>
      <c r="E15" s="981"/>
      <c r="F15" s="1219" t="str">
        <f t="shared" ref="F15" si="2">IF(N(E15),ROUND(E15*D15,2),"")</f>
        <v/>
      </c>
      <c r="G15" s="902"/>
      <c r="H15" s="902"/>
      <c r="I15" s="902"/>
    </row>
    <row r="16" spans="1:9" s="42" customFormat="1" ht="76.5" outlineLevel="1">
      <c r="A16" s="256"/>
      <c r="B16" s="6" t="s">
        <v>2156</v>
      </c>
      <c r="C16" s="307"/>
      <c r="D16" s="258"/>
      <c r="E16" s="1005"/>
      <c r="F16" s="1005"/>
      <c r="G16" s="902"/>
      <c r="H16" s="902"/>
      <c r="I16" s="902"/>
    </row>
    <row r="17" spans="1:9" s="42" customFormat="1" outlineLevel="1">
      <c r="A17" s="259"/>
      <c r="B17" s="26" t="s">
        <v>1897</v>
      </c>
      <c r="C17" s="394"/>
      <c r="D17" s="261"/>
      <c r="E17" s="1006"/>
      <c r="F17" s="1006"/>
      <c r="G17" s="902"/>
      <c r="H17" s="902"/>
      <c r="I17" s="902"/>
    </row>
    <row r="18" spans="1:9" s="42" customFormat="1" outlineLevel="1" collapsed="1">
      <c r="A18" s="256"/>
      <c r="B18" s="5"/>
      <c r="C18" s="307"/>
      <c r="D18" s="258"/>
      <c r="E18" s="1005"/>
      <c r="F18" s="1005"/>
      <c r="G18" s="902"/>
      <c r="H18" s="902"/>
      <c r="I18" s="902"/>
    </row>
    <row r="19" spans="1:9" s="42" customFormat="1" ht="25.5" outlineLevel="1">
      <c r="A19" s="252" t="s">
        <v>901</v>
      </c>
      <c r="B19" s="6" t="s">
        <v>1898</v>
      </c>
      <c r="C19" s="840" t="s">
        <v>521</v>
      </c>
      <c r="D19" s="303">
        <v>1500</v>
      </c>
      <c r="E19" s="981"/>
      <c r="F19" s="1219" t="str">
        <f t="shared" ref="F19" si="3">IF(N(E19),ROUND(E19*D19,2),"")</f>
        <v/>
      </c>
      <c r="G19" s="902"/>
      <c r="H19" s="902"/>
      <c r="I19" s="902"/>
    </row>
    <row r="20" spans="1:9" s="42" customFormat="1" ht="63.75" outlineLevel="1">
      <c r="A20" s="256"/>
      <c r="B20" s="6" t="s">
        <v>2155</v>
      </c>
      <c r="C20" s="307"/>
      <c r="D20" s="258"/>
      <c r="E20" s="1005"/>
      <c r="F20" s="1005"/>
      <c r="G20" s="902"/>
      <c r="H20" s="902"/>
      <c r="I20" s="902"/>
    </row>
    <row r="21" spans="1:9" s="42" customFormat="1" outlineLevel="1">
      <c r="A21" s="259"/>
      <c r="B21" s="26" t="s">
        <v>1899</v>
      </c>
      <c r="C21" s="394"/>
      <c r="D21" s="261"/>
      <c r="E21" s="1006"/>
      <c r="F21" s="1006"/>
      <c r="G21" s="902"/>
      <c r="H21" s="902"/>
      <c r="I21" s="902"/>
    </row>
    <row r="22" spans="1:9" s="764" customFormat="1" ht="13.5" thickBot="1">
      <c r="A22" s="765"/>
      <c r="B22" s="766"/>
      <c r="C22" s="1017"/>
      <c r="D22" s="768"/>
      <c r="E22" s="1472"/>
      <c r="F22" s="1473"/>
      <c r="G22" s="763"/>
      <c r="H22" s="763"/>
      <c r="I22" s="763"/>
    </row>
    <row r="23" spans="1:9" s="46" customFormat="1" ht="20.100000000000001" customHeight="1" thickBot="1">
      <c r="A23" s="43"/>
      <c r="B23" s="88" t="s">
        <v>572</v>
      </c>
      <c r="C23" s="89"/>
      <c r="D23" s="89"/>
      <c r="E23" s="88"/>
      <c r="F23" s="1474">
        <f>SUM(F7:F21)</f>
        <v>0</v>
      </c>
      <c r="G23" s="45"/>
      <c r="H23" s="45"/>
      <c r="I23" s="45"/>
    </row>
    <row r="24" spans="1:9">
      <c r="A24" s="47"/>
      <c r="B24" s="48"/>
      <c r="C24" s="49"/>
      <c r="D24" s="49"/>
      <c r="E24" s="1156"/>
      <c r="F24" s="1157"/>
    </row>
    <row r="25" spans="1:9" s="46" customFormat="1" ht="20.100000000000001" customHeight="1">
      <c r="A25" s="79" t="s">
        <v>967</v>
      </c>
      <c r="B25" s="80" t="s">
        <v>171</v>
      </c>
      <c r="C25" s="82"/>
      <c r="D25" s="82"/>
      <c r="E25" s="1158"/>
      <c r="F25" s="1475"/>
      <c r="G25" s="45"/>
      <c r="H25" s="45"/>
      <c r="I25" s="45"/>
    </row>
    <row r="26" spans="1:9" s="87" customFormat="1">
      <c r="A26" s="83"/>
      <c r="B26" s="84"/>
      <c r="C26" s="1016"/>
      <c r="D26" s="86"/>
      <c r="E26" s="1160"/>
      <c r="F26" s="1161"/>
      <c r="G26" s="25"/>
      <c r="H26" s="25"/>
      <c r="I26" s="25"/>
    </row>
    <row r="27" spans="1:9" s="42" customFormat="1" outlineLevel="1">
      <c r="A27" s="252" t="s">
        <v>490</v>
      </c>
      <c r="B27" s="253" t="s">
        <v>172</v>
      </c>
      <c r="C27" s="840" t="s">
        <v>491</v>
      </c>
      <c r="D27" s="255">
        <v>4</v>
      </c>
      <c r="E27" s="981"/>
      <c r="F27" s="1219" t="str">
        <f t="shared" ref="F27" si="4">IF(N(E27),ROUND(E27*D27,2),"")</f>
        <v/>
      </c>
      <c r="G27" s="902"/>
      <c r="H27" s="902"/>
      <c r="I27" s="902"/>
    </row>
    <row r="28" spans="1:9" s="42" customFormat="1" ht="38.25" outlineLevel="1">
      <c r="A28" s="256"/>
      <c r="B28" s="6" t="s">
        <v>173</v>
      </c>
      <c r="C28" s="307"/>
      <c r="D28" s="258"/>
      <c r="E28" s="1005"/>
      <c r="F28" s="1005"/>
      <c r="G28" s="902"/>
      <c r="H28" s="902"/>
      <c r="I28" s="902"/>
    </row>
    <row r="29" spans="1:9" s="42" customFormat="1" outlineLevel="1">
      <c r="A29" s="259"/>
      <c r="B29" s="26" t="s">
        <v>174</v>
      </c>
      <c r="C29" s="394"/>
      <c r="D29" s="261"/>
      <c r="E29" s="1006"/>
      <c r="F29" s="1006"/>
      <c r="G29" s="902"/>
      <c r="H29" s="902"/>
      <c r="I29" s="902"/>
    </row>
    <row r="30" spans="1:9" s="42" customFormat="1" outlineLevel="1">
      <c r="A30" s="259"/>
      <c r="B30" s="26"/>
      <c r="C30" s="394"/>
      <c r="D30" s="261"/>
      <c r="E30" s="1006"/>
      <c r="F30" s="1006"/>
      <c r="G30" s="902"/>
      <c r="H30" s="902"/>
      <c r="I30" s="902"/>
    </row>
    <row r="31" spans="1:9" s="42" customFormat="1" outlineLevel="1">
      <c r="A31" s="252" t="s">
        <v>492</v>
      </c>
      <c r="B31" s="253" t="s">
        <v>1900</v>
      </c>
      <c r="C31" s="840" t="s">
        <v>491</v>
      </c>
      <c r="D31" s="255">
        <v>6</v>
      </c>
      <c r="E31" s="981"/>
      <c r="F31" s="1219" t="str">
        <f t="shared" ref="F31" si="5">IF(N(E31),ROUND(E31*D31,2),"")</f>
        <v/>
      </c>
      <c r="G31" s="902"/>
      <c r="H31" s="902"/>
      <c r="I31" s="902"/>
    </row>
    <row r="32" spans="1:9" s="42" customFormat="1" ht="25.5" outlineLevel="1">
      <c r="A32" s="256"/>
      <c r="B32" s="6" t="s">
        <v>1901</v>
      </c>
      <c r="C32" s="307"/>
      <c r="D32" s="258"/>
      <c r="E32" s="1005"/>
      <c r="F32" s="1005"/>
      <c r="G32" s="902"/>
      <c r="H32" s="902"/>
      <c r="I32" s="902"/>
    </row>
    <row r="33" spans="1:9" s="42" customFormat="1" outlineLevel="1">
      <c r="A33" s="259"/>
      <c r="B33" s="26" t="s">
        <v>1902</v>
      </c>
      <c r="C33" s="394"/>
      <c r="D33" s="261"/>
      <c r="E33" s="1006"/>
      <c r="F33" s="1006"/>
      <c r="G33" s="902"/>
      <c r="H33" s="902"/>
      <c r="I33" s="902"/>
    </row>
    <row r="34" spans="1:9" s="764" customFormat="1" ht="13.5" thickBot="1">
      <c r="A34" s="765"/>
      <c r="B34" s="766"/>
      <c r="C34" s="1017"/>
      <c r="D34" s="768"/>
      <c r="E34" s="1472"/>
      <c r="F34" s="1476"/>
      <c r="G34" s="763"/>
      <c r="H34" s="763"/>
      <c r="I34" s="763"/>
    </row>
    <row r="35" spans="1:9" s="46" customFormat="1" ht="20.100000000000001" customHeight="1" thickBot="1">
      <c r="A35" s="43"/>
      <c r="B35" s="88" t="s">
        <v>175</v>
      </c>
      <c r="C35" s="89"/>
      <c r="D35" s="89"/>
      <c r="E35" s="88"/>
      <c r="F35" s="1305">
        <f>SUM(F27:F33)</f>
        <v>0</v>
      </c>
      <c r="G35" s="45"/>
      <c r="H35" s="45"/>
      <c r="I35" s="45"/>
    </row>
    <row r="36" spans="1:9">
      <c r="A36" s="47"/>
      <c r="B36" s="48"/>
      <c r="C36" s="49"/>
      <c r="D36" s="49"/>
      <c r="E36" s="1156"/>
      <c r="F36" s="1157"/>
    </row>
    <row r="37" spans="1:9" s="46" customFormat="1" ht="20.100000000000001" customHeight="1">
      <c r="A37" s="79" t="s">
        <v>870</v>
      </c>
      <c r="B37" s="80" t="s">
        <v>177</v>
      </c>
      <c r="C37" s="82"/>
      <c r="D37" s="82"/>
      <c r="E37" s="1158"/>
      <c r="F37" s="1159"/>
      <c r="G37" s="45"/>
      <c r="H37" s="45"/>
      <c r="I37" s="45"/>
    </row>
    <row r="38" spans="1:9" s="87" customFormat="1">
      <c r="A38" s="83"/>
      <c r="B38" s="84"/>
      <c r="C38" s="1016"/>
      <c r="D38" s="86"/>
      <c r="E38" s="1160"/>
      <c r="F38" s="1161"/>
      <c r="G38" s="25"/>
      <c r="H38" s="25"/>
      <c r="I38" s="25"/>
    </row>
    <row r="39" spans="1:9" s="42" customFormat="1" outlineLevel="1">
      <c r="A39" s="252" t="s">
        <v>490</v>
      </c>
      <c r="B39" s="771" t="s">
        <v>1903</v>
      </c>
      <c r="C39" s="840" t="s">
        <v>491</v>
      </c>
      <c r="D39" s="255">
        <v>136</v>
      </c>
      <c r="E39" s="981"/>
      <c r="F39" s="1477" t="str">
        <f t="shared" ref="F39" si="6">IF(N(E39),ROUND(E39*D39,2),"")</f>
        <v/>
      </c>
      <c r="G39" s="902"/>
      <c r="H39" s="902"/>
      <c r="I39" s="902"/>
    </row>
    <row r="40" spans="1:9" s="42" customFormat="1" ht="89.25" outlineLevel="1">
      <c r="A40" s="256"/>
      <c r="B40" s="771" t="s">
        <v>1904</v>
      </c>
      <c r="C40" s="307"/>
      <c r="D40" s="258"/>
      <c r="E40" s="1005"/>
      <c r="F40" s="1005"/>
      <c r="G40" s="902"/>
      <c r="H40" s="902"/>
      <c r="I40" s="902"/>
    </row>
    <row r="41" spans="1:9" s="42" customFormat="1" ht="114.75" outlineLevel="1">
      <c r="A41" s="256"/>
      <c r="B41" s="771" t="s">
        <v>1906</v>
      </c>
      <c r="C41" s="307"/>
      <c r="D41" s="258"/>
      <c r="E41" s="1005"/>
      <c r="F41" s="1005"/>
      <c r="G41" s="902"/>
      <c r="H41" s="902"/>
      <c r="I41" s="902"/>
    </row>
    <row r="42" spans="1:9" s="42" customFormat="1" outlineLevel="1">
      <c r="A42" s="259"/>
      <c r="B42" s="521" t="s">
        <v>1905</v>
      </c>
      <c r="C42" s="394"/>
      <c r="D42" s="261"/>
      <c r="E42" s="1006"/>
      <c r="F42" s="1006"/>
      <c r="G42" s="902"/>
      <c r="H42" s="902"/>
      <c r="I42" s="902"/>
    </row>
    <row r="43" spans="1:9" s="764" customFormat="1" ht="13.5" thickBot="1">
      <c r="A43" s="765"/>
      <c r="B43" s="766"/>
      <c r="C43" s="1017"/>
      <c r="D43" s="768"/>
      <c r="E43" s="1472"/>
      <c r="F43" s="1476"/>
      <c r="G43" s="763"/>
      <c r="H43" s="763"/>
      <c r="I43" s="763"/>
    </row>
    <row r="44" spans="1:9" s="46" customFormat="1" ht="20.100000000000001" customHeight="1" thickBot="1">
      <c r="A44" s="43"/>
      <c r="B44" s="88" t="s">
        <v>178</v>
      </c>
      <c r="C44" s="89"/>
      <c r="D44" s="89"/>
      <c r="E44" s="88"/>
      <c r="F44" s="1305">
        <f>SUM(F39:F43)</f>
        <v>0</v>
      </c>
      <c r="G44" s="45"/>
      <c r="H44" s="45"/>
      <c r="I44" s="45"/>
    </row>
    <row r="45" spans="1:9">
      <c r="A45" s="47"/>
      <c r="B45" s="48"/>
      <c r="C45" s="49"/>
      <c r="D45" s="49"/>
      <c r="E45" s="1156"/>
      <c r="F45" s="1157"/>
    </row>
    <row r="46" spans="1:9" s="46" customFormat="1" ht="20.100000000000001" customHeight="1">
      <c r="A46" s="79" t="s">
        <v>871</v>
      </c>
      <c r="B46" s="80" t="s">
        <v>179</v>
      </c>
      <c r="C46" s="82"/>
      <c r="D46" s="82"/>
      <c r="E46" s="1158"/>
      <c r="F46" s="1159"/>
      <c r="G46" s="45"/>
      <c r="H46" s="45"/>
      <c r="I46" s="45"/>
    </row>
    <row r="47" spans="1:9" s="87" customFormat="1">
      <c r="A47" s="83"/>
      <c r="B47" s="84"/>
      <c r="C47" s="1016"/>
      <c r="D47" s="86"/>
      <c r="E47" s="1160"/>
      <c r="F47" s="1161"/>
      <c r="G47" s="25"/>
      <c r="H47" s="25"/>
      <c r="I47" s="25"/>
    </row>
    <row r="48" spans="1:9" s="42" customFormat="1" outlineLevel="1">
      <c r="A48" s="359"/>
      <c r="B48" s="771" t="s">
        <v>180</v>
      </c>
      <c r="C48" s="1018"/>
      <c r="D48" s="258"/>
      <c r="E48" s="1005"/>
      <c r="F48" s="1005"/>
      <c r="G48" s="902"/>
      <c r="H48" s="902"/>
      <c r="I48" s="902"/>
    </row>
    <row r="49" spans="1:9" s="42" customFormat="1" ht="140.25" outlineLevel="1">
      <c r="A49" s="359"/>
      <c r="B49" s="771" t="s">
        <v>181</v>
      </c>
      <c r="C49" s="1018"/>
      <c r="D49" s="258"/>
      <c r="E49" s="1005"/>
      <c r="F49" s="1005"/>
      <c r="G49" s="902"/>
      <c r="H49" s="902"/>
      <c r="I49" s="902"/>
    </row>
    <row r="50" spans="1:9" s="42" customFormat="1" ht="38.25" outlineLevel="1">
      <c r="A50" s="359"/>
      <c r="B50" s="771" t="s">
        <v>182</v>
      </c>
      <c r="C50" s="1018"/>
      <c r="D50" s="258"/>
      <c r="E50" s="1005"/>
      <c r="F50" s="1005"/>
      <c r="G50" s="902"/>
      <c r="H50" s="902"/>
      <c r="I50" s="902"/>
    </row>
    <row r="51" spans="1:9" s="42" customFormat="1" outlineLevel="1">
      <c r="A51" s="359"/>
      <c r="B51" s="360"/>
      <c r="C51" s="1018"/>
      <c r="D51" s="258"/>
      <c r="E51" s="1005"/>
      <c r="F51" s="1005"/>
      <c r="G51" s="902"/>
      <c r="H51" s="902"/>
      <c r="I51" s="902"/>
    </row>
    <row r="52" spans="1:9" s="42" customFormat="1" outlineLevel="1">
      <c r="A52" s="252" t="s">
        <v>490</v>
      </c>
      <c r="B52" s="34" t="s">
        <v>183</v>
      </c>
      <c r="C52" s="840"/>
      <c r="D52" s="255"/>
      <c r="E52" s="1004"/>
      <c r="F52" s="1004"/>
      <c r="G52" s="902"/>
      <c r="H52" s="902"/>
      <c r="I52" s="902"/>
    </row>
    <row r="53" spans="1:9" s="42" customFormat="1" ht="38.25" outlineLevel="1">
      <c r="A53" s="256"/>
      <c r="B53" s="35" t="s">
        <v>184</v>
      </c>
      <c r="C53" s="307"/>
      <c r="D53" s="258"/>
      <c r="E53" s="1005"/>
      <c r="F53" s="1005"/>
      <c r="G53" s="902"/>
      <c r="H53" s="902"/>
      <c r="I53" s="902"/>
    </row>
    <row r="54" spans="1:9" s="42" customFormat="1" ht="14.25" outlineLevel="1">
      <c r="A54" s="259"/>
      <c r="B54" s="26" t="s">
        <v>185</v>
      </c>
      <c r="C54" s="394"/>
      <c r="D54" s="261"/>
      <c r="E54" s="1006"/>
      <c r="F54" s="1006"/>
      <c r="G54" s="902"/>
      <c r="H54" s="902"/>
      <c r="I54" s="902"/>
    </row>
    <row r="55" spans="1:9" s="42" customFormat="1" ht="25.5" outlineLevel="1">
      <c r="A55" s="262" t="s">
        <v>487</v>
      </c>
      <c r="B55" s="26" t="s">
        <v>1963</v>
      </c>
      <c r="C55" s="1019" t="s">
        <v>486</v>
      </c>
      <c r="D55" s="264">
        <v>24.5</v>
      </c>
      <c r="E55" s="1007"/>
      <c r="F55" s="1217" t="str">
        <f t="shared" ref="F55" si="7">IF(N(E55),ROUND(E55*D55,2),"")</f>
        <v/>
      </c>
      <c r="G55" s="902"/>
      <c r="H55" s="902"/>
      <c r="I55" s="902"/>
    </row>
    <row r="56" spans="1:9" s="42" customFormat="1" outlineLevel="1">
      <c r="A56" s="256"/>
      <c r="B56" s="6"/>
      <c r="C56" s="307"/>
      <c r="D56" s="258"/>
      <c r="E56" s="1005"/>
      <c r="F56" s="1005"/>
      <c r="G56" s="902"/>
      <c r="H56" s="902"/>
      <c r="I56" s="902"/>
    </row>
    <row r="57" spans="1:9" s="42" customFormat="1" outlineLevel="1">
      <c r="A57" s="252" t="s">
        <v>492</v>
      </c>
      <c r="B57" s="34" t="s">
        <v>186</v>
      </c>
      <c r="C57" s="772" t="s">
        <v>491</v>
      </c>
      <c r="D57" s="255">
        <v>1088</v>
      </c>
      <c r="E57" s="981"/>
      <c r="F57" s="1219" t="str">
        <f t="shared" ref="F57" si="8">IF(N(E57),ROUND(E57*D57,2),"")</f>
        <v/>
      </c>
      <c r="G57" s="902"/>
      <c r="H57" s="902"/>
      <c r="I57" s="902"/>
    </row>
    <row r="58" spans="1:9" s="42" customFormat="1" ht="38.25" outlineLevel="1">
      <c r="A58" s="256"/>
      <c r="B58" s="35" t="s">
        <v>187</v>
      </c>
      <c r="C58" s="773"/>
      <c r="D58" s="258"/>
      <c r="E58" s="1005"/>
      <c r="F58" s="1005"/>
      <c r="G58" s="902"/>
      <c r="H58" s="902"/>
      <c r="I58" s="902"/>
    </row>
    <row r="59" spans="1:9" s="42" customFormat="1" outlineLevel="1">
      <c r="A59" s="259"/>
      <c r="B59" s="521" t="s">
        <v>189</v>
      </c>
      <c r="C59" s="774"/>
      <c r="D59" s="261"/>
      <c r="E59" s="1006"/>
      <c r="F59" s="1006"/>
      <c r="G59" s="902"/>
      <c r="H59" s="902"/>
      <c r="I59" s="902"/>
    </row>
    <row r="60" spans="1:9" s="42" customFormat="1" outlineLevel="1">
      <c r="A60" s="359"/>
      <c r="B60" s="360"/>
      <c r="C60" s="1018"/>
      <c r="D60" s="258"/>
      <c r="E60" s="1005"/>
      <c r="F60" s="1005"/>
      <c r="G60" s="902"/>
      <c r="H60" s="902"/>
      <c r="I60" s="902"/>
    </row>
    <row r="61" spans="1:9" s="42" customFormat="1" outlineLevel="1">
      <c r="A61" s="252" t="s">
        <v>493</v>
      </c>
      <c r="B61" s="34" t="s">
        <v>188</v>
      </c>
      <c r="C61" s="772" t="s">
        <v>994</v>
      </c>
      <c r="D61" s="255">
        <v>2</v>
      </c>
      <c r="E61" s="981"/>
      <c r="F61" s="1219" t="str">
        <f t="shared" ref="F61" si="9">IF(N(E61),ROUND(E61*D61,2),"")</f>
        <v/>
      </c>
      <c r="G61" s="902"/>
      <c r="H61" s="902"/>
      <c r="I61" s="902"/>
    </row>
    <row r="62" spans="1:9" s="42" customFormat="1" ht="63.75" outlineLevel="1">
      <c r="A62" s="256"/>
      <c r="B62" s="771" t="s">
        <v>191</v>
      </c>
      <c r="C62" s="773"/>
      <c r="D62" s="258"/>
      <c r="E62" s="1005"/>
      <c r="F62" s="1005"/>
      <c r="G62" s="902"/>
      <c r="H62" s="902"/>
      <c r="I62" s="902"/>
    </row>
    <row r="63" spans="1:9" s="42" customFormat="1" outlineLevel="1">
      <c r="A63" s="259"/>
      <c r="B63" s="521" t="s">
        <v>190</v>
      </c>
      <c r="C63" s="774"/>
      <c r="D63" s="261"/>
      <c r="E63" s="1006"/>
      <c r="F63" s="1006"/>
      <c r="G63" s="902"/>
      <c r="H63" s="902"/>
      <c r="I63" s="902"/>
    </row>
    <row r="64" spans="1:9" s="42" customFormat="1" ht="13.5" thickBot="1">
      <c r="A64" s="37"/>
      <c r="B64" s="38"/>
      <c r="C64" s="1020"/>
      <c r="D64" s="40"/>
      <c r="E64" s="1176"/>
      <c r="F64" s="1209"/>
      <c r="G64" s="13"/>
      <c r="H64" s="41"/>
      <c r="I64" s="41"/>
    </row>
    <row r="65" spans="1:9" s="46" customFormat="1" ht="20.100000000000001" customHeight="1" thickBot="1">
      <c r="A65" s="43"/>
      <c r="B65" s="88" t="s">
        <v>192</v>
      </c>
      <c r="C65" s="89"/>
      <c r="D65" s="89"/>
      <c r="E65" s="88"/>
      <c r="F65" s="1305">
        <f>SUM(F55:F63)</f>
        <v>0</v>
      </c>
      <c r="G65" s="45"/>
      <c r="H65" s="45"/>
      <c r="I65" s="45"/>
    </row>
    <row r="66" spans="1:9">
      <c r="A66" s="135"/>
      <c r="B66" s="136"/>
      <c r="C66" s="165"/>
      <c r="D66" s="165"/>
      <c r="E66" s="1275"/>
      <c r="F66" s="1276"/>
    </row>
    <row r="67" spans="1:9" s="56" customFormat="1" ht="23.25" customHeight="1">
      <c r="A67" s="52"/>
      <c r="B67" s="53" t="s">
        <v>570</v>
      </c>
      <c r="C67" s="54"/>
      <c r="D67" s="54"/>
      <c r="E67" s="1195"/>
      <c r="F67" s="1195"/>
      <c r="G67" s="55"/>
      <c r="H67" s="55"/>
      <c r="I67" s="55"/>
    </row>
    <row r="68" spans="1:9" s="61" customFormat="1" ht="28.5" customHeight="1">
      <c r="A68" s="166" t="str">
        <f>A5</f>
        <v>8.1.</v>
      </c>
      <c r="B68" s="149" t="str">
        <f>B5</f>
        <v>Zemljani radovi</v>
      </c>
      <c r="C68" s="59"/>
      <c r="D68" s="60"/>
      <c r="E68" s="1196"/>
      <c r="F68" s="1197">
        <f>F23</f>
        <v>0</v>
      </c>
    </row>
    <row r="69" spans="1:9" s="61" customFormat="1" ht="27" customHeight="1">
      <c r="A69" s="166" t="str">
        <f>A25</f>
        <v>8.2.</v>
      </c>
      <c r="B69" s="149" t="str">
        <f>B25</f>
        <v>Vrtna oprema</v>
      </c>
      <c r="C69" s="59"/>
      <c r="D69" s="60"/>
      <c r="E69" s="1196"/>
      <c r="F69" s="1197">
        <f>F35</f>
        <v>0</v>
      </c>
    </row>
    <row r="70" spans="1:9" s="61" customFormat="1" ht="27" customHeight="1">
      <c r="A70" s="166" t="s">
        <v>870</v>
      </c>
      <c r="B70" s="149" t="str">
        <f>B37</f>
        <v>Biljni materijal i radovi</v>
      </c>
      <c r="C70" s="59"/>
      <c r="D70" s="60"/>
      <c r="E70" s="1196"/>
      <c r="F70" s="1197">
        <f>F44</f>
        <v>0</v>
      </c>
    </row>
    <row r="71" spans="1:9" s="61" customFormat="1" ht="27" customHeight="1">
      <c r="A71" s="166" t="str">
        <f>A46</f>
        <v>8.4.</v>
      </c>
      <c r="B71" s="149" t="str">
        <f>B46</f>
        <v>Fitosanitetska njega</v>
      </c>
      <c r="C71" s="59"/>
      <c r="D71" s="60"/>
      <c r="E71" s="1196"/>
      <c r="F71" s="1197">
        <f>F65</f>
        <v>0</v>
      </c>
    </row>
    <row r="72" spans="1:9" s="66" customFormat="1" ht="13.5" thickBot="1">
      <c r="A72" s="167"/>
      <c r="B72" s="63"/>
      <c r="C72" s="64"/>
      <c r="D72" s="65"/>
      <c r="E72" s="1198"/>
      <c r="F72" s="1199"/>
    </row>
    <row r="73" spans="1:9" s="71" customFormat="1" ht="30" customHeight="1" thickTop="1" thickBot="1">
      <c r="A73" s="168"/>
      <c r="B73" s="68" t="str">
        <f>"UKUPNO "&amp;B3&amp;":"</f>
        <v>UKUPNO KRAJOBRAZNO UREĐENJE:</v>
      </c>
      <c r="C73" s="69"/>
      <c r="D73" s="70"/>
      <c r="E73" s="1200"/>
      <c r="F73" s="1201">
        <f>SUM(F68:F72)</f>
        <v>0</v>
      </c>
    </row>
    <row r="74" spans="1:9">
      <c r="A74" s="868"/>
      <c r="B74" s="869"/>
      <c r="C74" s="871"/>
      <c r="D74" s="871"/>
      <c r="E74" s="1202"/>
      <c r="F74" s="1202"/>
    </row>
  </sheetData>
  <sheetProtection password="F86A" sheet="1" objects="1" scenarios="1"/>
  <conditionalFormatting sqref="G23">
    <cfRule type="expression" dxfId="6" priority="7" stopIfTrue="1">
      <formula>AND(NOT(D24=""),F24="")</formula>
    </cfRule>
  </conditionalFormatting>
  <conditionalFormatting sqref="G22">
    <cfRule type="expression" dxfId="5" priority="6" stopIfTrue="1">
      <formula>AND(NOT(D22=""),F22="")</formula>
    </cfRule>
  </conditionalFormatting>
  <conditionalFormatting sqref="G35">
    <cfRule type="expression" dxfId="4" priority="5" stopIfTrue="1">
      <formula>AND(NOT(D36=""),F36="")</formula>
    </cfRule>
  </conditionalFormatting>
  <conditionalFormatting sqref="G34">
    <cfRule type="expression" dxfId="3" priority="4" stopIfTrue="1">
      <formula>AND(NOT(D34=""),F34="")</formula>
    </cfRule>
  </conditionalFormatting>
  <conditionalFormatting sqref="G44">
    <cfRule type="expression" dxfId="2" priority="3" stopIfTrue="1">
      <formula>AND(NOT(D45=""),F45="")</formula>
    </cfRule>
  </conditionalFormatting>
  <conditionalFormatting sqref="G43">
    <cfRule type="expression" dxfId="1" priority="2" stopIfTrue="1">
      <formula>AND(NOT(D43=""),F43="")</formula>
    </cfRule>
  </conditionalFormatting>
  <conditionalFormatting sqref="G64:G65">
    <cfRule type="expression" dxfId="0" priority="1" stopIfTrue="1">
      <formula>AND(NOT(D65=""),F65="")</formula>
    </cfRule>
  </conditionalFormatting>
  <pageMargins left="0.70866141732283472" right="0.70866141732283472" top="0.74803149606299213" bottom="0.39370078740157483" header="0.31496062992125984" footer="0.31496062992125984"/>
  <pageSetup paperSize="9" scale="88" fitToHeight="0" orientation="portrait" r:id="rId1"/>
  <headerFooter>
    <oddHeader>&amp;CDokumentacija za nadmetanje&amp;RStalni granični prijelaz za 
međunarodni promet putnika VITALJINA
&amp;"Arial,Bold"2. OBJEKTI VISOKOGRADNJE</oddHeader>
    <oddFooter>&amp;CList &amp;P od &amp;N</oddFooter>
  </headerFooter>
  <rowBreaks count="2" manualBreakCount="2">
    <brk id="35" max="5" man="1"/>
    <brk id="59"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13</vt:i4>
      </vt:variant>
      <vt:variant>
        <vt:lpstr>Imenovani rasponi</vt:lpstr>
      </vt:variant>
      <vt:variant>
        <vt:i4>23</vt:i4>
      </vt:variant>
    </vt:vector>
  </HeadingPairs>
  <TitlesOfParts>
    <vt:vector size="36" baseType="lpstr">
      <vt:lpstr>Opći uvjeti</vt:lpstr>
      <vt:lpstr>1.Prometne površine</vt:lpstr>
      <vt:lpstr>2. Objekti visokogradnje</vt:lpstr>
      <vt:lpstr>3. Izmještanje i zaštita</vt:lpstr>
      <vt:lpstr>4. Elektroinstalacije</vt:lpstr>
      <vt:lpstr>5. Vodoopskrba i odvodnja</vt:lpstr>
      <vt:lpstr>6. Strojarske instalacije</vt:lpstr>
      <vt:lpstr>7. Prometna signalizacija</vt:lpstr>
      <vt:lpstr>8. Krajobraz</vt:lpstr>
      <vt:lpstr>9.Privremena organizacija</vt:lpstr>
      <vt:lpstr>10.Stabilizacija pokosa</vt:lpstr>
      <vt:lpstr>11.Pristupna prometnica</vt:lpstr>
      <vt:lpstr>Rekapitulacija</vt:lpstr>
      <vt:lpstr>'1.Prometne površine'!Ispis_naslova</vt:lpstr>
      <vt:lpstr>'10.Stabilizacija pokosa'!Ispis_naslova</vt:lpstr>
      <vt:lpstr>'11.Pristupna prometnica'!Ispis_naslova</vt:lpstr>
      <vt:lpstr>'2. Objekti visokogradnje'!Ispis_naslova</vt:lpstr>
      <vt:lpstr>'3. Izmještanje i zaštita'!Ispis_naslova</vt:lpstr>
      <vt:lpstr>'4. Elektroinstalacije'!Ispis_naslova</vt:lpstr>
      <vt:lpstr>'5. Vodoopskrba i odvodnja'!Ispis_naslova</vt:lpstr>
      <vt:lpstr>'6. Strojarske instalacije'!Ispis_naslova</vt:lpstr>
      <vt:lpstr>'7. Prometna signalizacija'!Ispis_naslova</vt:lpstr>
      <vt:lpstr>'8. Krajobraz'!Ispis_naslova</vt:lpstr>
      <vt:lpstr>'9.Privremena organizacija'!Ispis_naslova</vt:lpstr>
      <vt:lpstr>'1.Prometne površine'!Podrucje_ispisa</vt:lpstr>
      <vt:lpstr>'10.Stabilizacija pokosa'!Podrucje_ispisa</vt:lpstr>
      <vt:lpstr>'11.Pristupna prometnica'!Podrucje_ispisa</vt:lpstr>
      <vt:lpstr>'2. Objekti visokogradnje'!Podrucje_ispisa</vt:lpstr>
      <vt:lpstr>'3. Izmještanje i zaštita'!Podrucje_ispisa</vt:lpstr>
      <vt:lpstr>'4. Elektroinstalacije'!Podrucje_ispisa</vt:lpstr>
      <vt:lpstr>'5. Vodoopskrba i odvodnja'!Podrucje_ispisa</vt:lpstr>
      <vt:lpstr>'6. Strojarske instalacije'!Podrucje_ispisa</vt:lpstr>
      <vt:lpstr>'7. Prometna signalizacija'!Podrucje_ispisa</vt:lpstr>
      <vt:lpstr>'8. Krajobraz'!Podrucje_ispisa</vt:lpstr>
      <vt:lpstr>'9.Privremena organizacija'!Podrucje_ispisa</vt:lpstr>
      <vt:lpstr>Rekapitulacija!Podrucje_ispisa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Alen</dc:creator>
  <cp:lastModifiedBy>mfkor</cp:lastModifiedBy>
  <cp:lastPrinted>2017-06-28T08:09:42Z</cp:lastPrinted>
  <dcterms:created xsi:type="dcterms:W3CDTF">1996-10-14T23:33:28Z</dcterms:created>
  <dcterms:modified xsi:type="dcterms:W3CDTF">2017-07-20T06:56:02Z</dcterms:modified>
</cp:coreProperties>
</file>